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s>
  <definedNames>
    <definedName name="_xlnm._FilterDatabase" localSheetId="10" hidden="1">Eksport!#REF!</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L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<sst xmlns="http://schemas.openxmlformats.org/spreadsheetml/2006/main" count="5179" uniqueCount="409">
  <si>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</si>
  <si>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</si>
  <si>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</si>
  <si>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</si>
  <si>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</si>
  <si>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</si>
  <si>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</si>
  <si>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</si>
  <si>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</si>
  <si>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</si>
  <si>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</si>
  <si>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</si>
  <si>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</si>
  <si>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</si>
  <si>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</si>
  <si>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</si>
  <si>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</si>
  <si>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</si>
  <si>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</si>
  <si>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</si>
  <si>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</si>
  <si>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</si>
  <si>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</si>
  <si>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</si>
  <si>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</si>
  <si>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</si>
  <si>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</si>
  <si>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</si>
  <si>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</si>
  <si>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</si>
  <si>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</si>
  <si>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</si>
  <si>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</si>
  <si>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</si>
  <si>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</si>
  <si>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</si>
  <si>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</si>
  <si>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</si>
  <si>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</si>
  <si>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</si>
  <si>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</si>
  <si>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</si>
  <si>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</si>
  <si>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</si>
  <si>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</si>
  <si>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</si>
  <si>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</si>
  <si>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</si>
  <si>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</si>
  <si>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</si>
  <si>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</si>
  <si>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</si>
  <si>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</si>
  <si>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</si>
  <si>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</si>
  <si>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</si>
  <si>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</si>
  <si>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</si>
  <si>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</si>
  <si>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</si>
  <si>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</si>
  <si>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</si>
  <si>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</si>
  <si>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</si>
  <si>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</si>
  <si>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</si>
  <si>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</si>
  <si>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</si>
  <si>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</si>
  <si>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</si>
  <si>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</si>
  <si>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</si>
  <si>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</si>
  <si>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</si>
  <si>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</si>
  <si>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</si>
  <si>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</si>
  <si>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</si>
  <si>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</si>
  <si>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</si>
  <si>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</si>
  <si>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</si>
  <si>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</si>
  <si>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</si>
  <si>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</si>
  <si>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</si>
  <si>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</si>
  <si>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</si>
  <si>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</si>
  <si>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</si>
  <si>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</si>
  <si>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</si>
  <si>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</si>
  <si>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</si>
  <si>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</si>
  <si>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</si>
  <si>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</si>
  <si>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</si>
  <si>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</si>
  <si>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</si>
  <si>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</si>
  <si>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</si>
  <si>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</si>
  <si>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</si>
  <si>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</si>
  <si>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</si>
  <si>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</si>
  <si>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</si>
  <si>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</si>
  <si>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</si>
  <si>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</si>
  <si>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</si>
  <si>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</si>
  <si>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</si>
  <si>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</si>
  <si>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</si>
  <si>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</si>
  <si>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</si>
  <si>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</si>
  <si>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</si>
  <si>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</si>
  <si>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</si>
  <si>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</si>
  <si>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</si>
  <si>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</si>
  <si>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</si>
  <si>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</si>
  <si>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Tablica 4. Ceny sprzedaży ćwierci wołowych na rynek wewnętrzny w Polsce oraz wg makroregionów</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</si>
  <si>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</si>
  <si>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</si>
  <si>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</si>
  <si>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</si>
  <si>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</si>
  <si>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</si>
  <si>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</si>
  <si>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</si>
  <si>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</si>
  <si>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</si>
  <si>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</si>
  <si>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</si>
  <si>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</si>
  <si>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</si>
  <si>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</si>
  <si>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</si>
  <si>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</si>
  <si>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</si>
  <si>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</si>
  <si>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</si>
  <si>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</si>
  <si>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</si>
  <si>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</si>
  <si>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</si>
  <si>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</si>
  <si>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</si>
  <si>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</si>
  <si>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</si>
  <si>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</si>
  <si>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</si>
  <si>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</si>
  <si>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</si>
  <si>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</si>
  <si>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</si>
  <si>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</si>
  <si>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</si>
  <si>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</si>
  <si>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</si>
  <si>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</si>
  <si>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</si>
  <si>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</si>
  <si>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</si>
  <si>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</si>
  <si>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</si>
  <si>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</si>
  <si>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</si>
  <si>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</si>
  <si>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</si>
  <si>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</si>
  <si>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</si>
  <si>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</si>
  <si>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</si>
  <si>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</si>
  <si>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</si>
  <si>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</si>
  <si>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</si>
  <si>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</si>
  <si>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</si>
  <si>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</si>
  <si>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</si>
  <si>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</si>
  <si>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</si>
  <si>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</si>
  <si>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</si>
  <si>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</si>
  <si>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</si>
  <si>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</si>
  <si>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</si>
  <si>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</si>
  <si>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</si>
  <si>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</si>
  <si>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</si>
  <si>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</si>
  <si>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</si>
  <si>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</si>
  <si>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</si>
  <si>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</si>
  <si>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</si>
  <si>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</si>
  <si>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</si>
  <si>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</si>
  <si>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</si>
  <si>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</si>
  <si>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</si>
  <si>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</si>
  <si>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</si>
  <si>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</si>
  <si>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</si>
  <si>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</si>
  <si>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</si>
  <si>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</si>
  <si>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</si>
  <si>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</si>
  <si>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</si>
  <si>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</si>
  <si>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</si>
  <si>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</si>
  <si>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</si>
  <si>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</si>
  <si>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</si>
  <si>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</si>
  <si>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</si>
  <si>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</si>
  <si>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</si>
  <si>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</si>
  <si>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</si>
  <si>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</si>
  <si>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</si>
  <si>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</si>
  <si>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</si>
  <si>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</si>
  <si>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</si>
  <si>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</si>
  <si>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</si>
  <si>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</si>
  <si>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</si>
  <si>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</si>
  <si>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</si>
  <si>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</si>
  <si>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</si>
  <si>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</si>
  <si>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</si>
  <si>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</si>
  <si>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</si>
  <si>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</si>
  <si>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</si>
  <si>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</si>
  <si>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</si>
  <si>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</si>
  <si>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</si>
  <si>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</si>
  <si>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</si>
  <si>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</si>
  <si>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</si>
  <si>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</si>
  <si>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</si>
  <si>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</si>
  <si>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</si>
  <si>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</si>
  <si>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</si>
  <si>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</si>
  <si>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</si>
  <si>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</si>
  <si>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</si>
  <si>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</si>
  <si>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</si>
  <si>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</si>
  <si>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</si>
  <si>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</si>
  <si>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</si>
  <si>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</si>
  <si>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</si>
  <si>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</si>
  <si>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</si>
  <si>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</si>
  <si>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</si>
  <si>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</si>
  <si>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</si>
  <si>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</si>
  <si>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</si>
  <si>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</si>
  <si>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</si>
  <si>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</si>
  <si>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</si>
  <si>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</si>
  <si>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</si>
  <si>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</si>
  <si>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</si>
  <si>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</si>
  <si>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</si>
  <si>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</si>
  <si>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</si>
  <si>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</si>
  <si>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</si>
  <si>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</si>
  <si>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</si>
  <si>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</si>
  <si>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</si>
  <si>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</si>
  <si>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</si>
  <si>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</si>
  <si>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</si>
  <si>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</si>
  <si>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</si>
  <si>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</si>
  <si>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Tablica 5. Średnie ceny zakupu cieląt od 8 dni do 4 tygodni oraz  młodego bydła opasowego w wieku 6-12 miesięcy</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</si>
  <si>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</si>
  <si>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</si>
  <si>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</si>
  <si>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</si>
  <si>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</si>
  <si>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</si>
  <si>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</si>
  <si>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</si>
  <si>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</si>
  <si>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</si>
  <si>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</si>
  <si>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</si>
  <si>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</si>
  <si>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</si>
  <si>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</si>
  <si>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</si>
  <si>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</si>
  <si>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</si>
  <si>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</si>
  <si>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</si>
  <si>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</si>
  <si>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</si>
  <si>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</si>
  <si>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</si>
  <si>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</si>
  <si>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</si>
  <si>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</si>
  <si>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Ceny skupu bydła rzeźnego za okres:</t>
  </si>
  <si>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</si>
  <si>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</si>
  <si>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</si>
  <si>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</si>
  <si>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</si>
  <si>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</si>
  <si>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</si>
  <si>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</si>
  <si>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</si>
  <si>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</si>
  <si>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</si>
  <si>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</si>
  <si>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</si>
  <si>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</si>
  <si>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</si>
  <si>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</si>
  <si>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</si>
  <si>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</si>
  <si>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</si>
  <si>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</si>
  <si>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</si>
  <si>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</si>
  <si>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Unia Europejska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</si>
  <si>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</si>
  <si>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</si>
  <si>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</si>
  <si>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</si>
  <si>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</si>
  <si>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</si>
  <si>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</si>
  <si>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</si>
  <si>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</si>
  <si>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</si>
  <si>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</si>
  <si>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</si>
  <si>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</si>
  <si>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</si>
  <si>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</si>
  <si>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</si>
  <si>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</si>
  <si>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</si>
  <si>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</si>
  <si>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</si>
  <si>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Średnie ceny sprzedaży ćwierci kompensowanych z buhajków do dwóch lat (kat. A) oraz krów (kat. D) w [zł/tonę]</t>
  </si>
  <si>
    <t>Rostbef z kością</t>
  </si>
  <si>
    <t>`</t>
  </si>
  <si>
    <t>Średnie ceny sprzedaży elementów w [zł/tonę]</t>
  </si>
  <si>
    <t>Uzbekistan</t>
  </si>
  <si>
    <t>Udziec woł. bez kości</t>
  </si>
  <si>
    <t>* - jest to cena netto zapłacona dostawcom bydła za dostarczony do rzeźni lub zakupiony przez rzeźnię pełnowartościowy żywiec wołowy na bazie franco zakład. Cena ta zawiera  również wszelkie dodatkowe płatności (premie, nagrody itp.) niezależnie od okresu w jakim zostały wypłacone</t>
  </si>
  <si>
    <t>2019-11-03</t>
  </si>
  <si>
    <t>2019-10-28 - 2019-11-03</t>
  </si>
  <si>
    <r>
      <t>Tab. 4. Eksport bydła i mięsa wołowego w masie produktu w</t>
    </r>
    <r>
      <rPr>
        <b/>
        <sz val="11"/>
        <color rgb="FF0000FF"/>
        <rFont val="Times New Roman"/>
        <family val="1"/>
        <charset val="238"/>
      </rPr>
      <t xml:space="preserve"> okresie I-VIII 2019 r. (dane wstępne) </t>
    </r>
    <r>
      <rPr>
        <b/>
        <sz val="11"/>
        <rFont val="Times New Roman"/>
        <family val="1"/>
        <charset val="238"/>
      </rPr>
      <t xml:space="preserve">w porównaniu do I-VIII 2018 r. </t>
    </r>
    <r>
      <rPr>
        <i/>
        <sz val="11"/>
        <rFont val="Times New Roman"/>
        <family val="1"/>
        <charset val="238"/>
      </rPr>
      <t>(wg wstępnych danych Min. Finansów).</t>
    </r>
  </si>
  <si>
    <t>I-VIII 2019 r. (wstępne)</t>
  </si>
  <si>
    <t>I-VIII 2018 r.</t>
  </si>
  <si>
    <t>zmiana I-VIII 2019 /I-VIII 2018 (%)</t>
  </si>
  <si>
    <r>
      <t>Tab. 4. Import bydła i mięsa wołowego w masie produktu</t>
    </r>
    <r>
      <rPr>
        <b/>
        <sz val="11"/>
        <color rgb="FF0000FF"/>
        <rFont val="Times New Roman"/>
        <family val="1"/>
        <charset val="238"/>
      </rPr>
      <t xml:space="preserve"> w okresie I-VIII  2019 r. (dane wstępne) </t>
    </r>
    <r>
      <rPr>
        <b/>
        <sz val="11"/>
        <rFont val="Times New Roman"/>
        <family val="1"/>
        <charset val="238"/>
      </rPr>
      <t>w porównaniu do  I-VIII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</si>
  <si>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VIII 2019 r. (dane wstępne)</t>
  </si>
  <si>
    <t>OKRES: I -  VIII 2019 r. (wstępne) - ważniejsze państwa</t>
  </si>
  <si>
    <t>Turcja</t>
  </si>
  <si>
    <t>Kierunki, wartość, wolumen oraz średnia cena uzyskana w imporcie bydła żywego i mięsa wołowego w okresie I - VIII 2019 r. (dane wstępne)</t>
  </si>
  <si>
    <t>OKRES: I - VIII 2019 r. (wstępne) - ważniejsze państwa</t>
  </si>
  <si>
    <t>14.11.2019 r.</t>
  </si>
  <si>
    <t>NR 45/2019</t>
  </si>
  <si>
    <t>Notowania z okresu: 04.11  - 10.11.2019r.</t>
  </si>
  <si>
    <t>2019-11-10</t>
  </si>
  <si>
    <r>
      <t xml:space="preserve">Tablica 5. Średnie ceny sprzedaży elementów mięsa wołowego wg makroregionów </t>
    </r>
    <r>
      <rPr>
        <b/>
        <sz val="14"/>
        <color rgb="FF0000FF"/>
        <rFont val="Times New Roman CE"/>
        <family val="1"/>
        <charset val="238"/>
      </rPr>
      <t>w okresie: 04.11 - 10.11.2019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</si>
</sst>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s>
  <fonts count="20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s>
  <fills count="6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s>
  <borders count="96">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s>
  <cellStyleXfs count="206">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347">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168" fontId="36" fillId="0" borderId="46" xfId="51" quotePrefix="1" applyNumberFormat="1" applyFont="1" applyFill="1" applyBorder="1" applyAlignment="1"/>
    <xf numFmtId="168" fontId="36" fillId="0" borderId="29" xfId="51" quotePrefix="1" applyNumberFormat="1" applyFont="1" applyFill="1" applyBorder="1" applyAlignment="1"/>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68" fontId="36" fillId="0" borderId="51" xfId="51" quotePrefix="1" applyNumberFormat="1" applyFont="1" applyFill="1" applyBorder="1" applyAlignment="1"/>
    <xf numFmtId="168" fontId="35" fillId="0" borderId="29" xfId="51" quotePrefix="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168" fontId="35" fillId="0" borderId="30" xfId="51" quotePrefix="1" applyNumberFormat="1" applyFont="1" applyFill="1" applyBorder="1" applyAlignment="1"/>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168" fontId="35" fillId="0" borderId="46" xfId="51" quotePrefix="1" applyNumberFormat="1" applyFont="1" applyFill="1" applyBorder="1" applyAlignment="1"/>
    <xf numFmtId="3" fontId="14" fillId="0" borderId="46" xfId="0" quotePrefix="1" applyNumberFormat="1" applyFont="1" applyBorder="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2" fontId="37" fillId="2" borderId="22" xfId="0" quotePrefix="1" applyNumberFormat="1" applyFont="1" applyFill="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06">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5" name="Obraz 4"/>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6" name="Obraz 5"/>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I25" sqref="I25"/>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404</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348</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350</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405</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256</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406</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3"/>
      <c r="C15" s="1081"/>
      <c r="D15" s="1081"/>
      <c r="E15" s="1082"/>
      <c r="F15" s="1082"/>
      <c r="G15" s="1082"/>
      <c r="H15" s="1082"/>
      <c r="I15" s="1081"/>
      <c r="J15" s="1081"/>
      <c r="K15" s="1081"/>
      <c r="L15" s="1082"/>
      <c r="M15" s="1082"/>
      <c r="N15" s="1082"/>
      <c r="O15" s="62"/>
      <c r="P15" s="67"/>
      <c r="Q15" s="67"/>
      <c r="R15" s="67"/>
      <c r="S15" s="62"/>
      <c r="T15" s="62"/>
      <c r="U15" s="62"/>
      <c r="V15" s="62"/>
      <c r="W15" s="62"/>
      <c r="X15" s="62"/>
      <c r="Y15" s="62"/>
      <c r="Z15" s="62"/>
      <c r="AA15" s="62"/>
      <c r="AB15" s="62"/>
      <c r="AC15" s="62"/>
      <c r="AD15" s="62"/>
      <c r="AE15" s="62"/>
      <c r="AF15" s="62"/>
      <c r="AG15" s="62"/>
      <c r="AH15" s="62"/>
    </row>
    <row r="16" spans="1:34" ht="12.75">
      <c r="A16" s="62"/>
      <c r="B16" s="932"/>
      <c r="C16" s="932"/>
      <c r="D16" s="933"/>
      <c r="E16" s="933"/>
      <c r="F16" s="933"/>
      <c r="G16" s="933"/>
      <c r="H16" s="933"/>
      <c r="I16" s="933"/>
      <c r="J16" s="933"/>
      <c r="K16" s="934"/>
      <c r="L16" s="934"/>
      <c r="M16" s="934"/>
      <c r="N16" s="934"/>
      <c r="O16" s="934"/>
      <c r="P16" s="62"/>
      <c r="Q16" s="62"/>
      <c r="R16" s="62"/>
      <c r="S16" s="62"/>
      <c r="T16" s="62"/>
      <c r="U16" s="62"/>
      <c r="V16" s="62"/>
      <c r="W16" s="62"/>
      <c r="X16" s="62"/>
      <c r="Y16" s="62"/>
      <c r="Z16" s="62"/>
      <c r="AA16" s="62"/>
      <c r="AB16" s="62"/>
      <c r="AC16" s="62"/>
      <c r="AD16" s="62"/>
      <c r="AE16" s="62"/>
      <c r="AF16" s="62"/>
      <c r="AG16" s="62"/>
      <c r="AH16" s="62"/>
    </row>
    <row r="17" spans="1:34">
      <c r="A17" s="62"/>
      <c r="B17" s="65" t="s">
        <v>340</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349</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322</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334</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N82"/>
  <sheetViews>
    <sheetView workbookViewId="0">
      <selection activeCell="N30" sqref="N30"/>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305</v>
      </c>
    </row>
    <row r="2" spans="2:11" ht="26.25" customHeight="1">
      <c r="B2" s="585" t="s">
        <v>306</v>
      </c>
    </row>
    <row r="5" spans="2:11" ht="38.25" customHeight="1" thickBot="1">
      <c r="B5" s="1246" t="s">
        <v>394</v>
      </c>
      <c r="C5" s="1246"/>
      <c r="D5" s="1246"/>
      <c r="E5" s="1246"/>
      <c r="F5" s="1246"/>
      <c r="G5" s="1246"/>
      <c r="I5" s="670" t="s">
        <v>335</v>
      </c>
    </row>
    <row r="6" spans="2:11" ht="15.75" customHeight="1" thickBot="1">
      <c r="B6" s="1247" t="s">
        <v>171</v>
      </c>
      <c r="C6" s="1249" t="s">
        <v>395</v>
      </c>
      <c r="D6" s="1250"/>
      <c r="E6" s="1251"/>
      <c r="F6" s="1252" t="s">
        <v>396</v>
      </c>
      <c r="G6" s="1247" t="s">
        <v>397</v>
      </c>
    </row>
    <row r="7" spans="2:11" ht="31.5" customHeight="1" thickBot="1">
      <c r="B7" s="1248"/>
      <c r="C7" s="893" t="s">
        <v>315</v>
      </c>
      <c r="D7" s="893" t="s">
        <v>324</v>
      </c>
      <c r="E7" s="893" t="s">
        <v>325</v>
      </c>
      <c r="F7" s="1253"/>
      <c r="G7" s="1248"/>
    </row>
    <row r="8" spans="2:11" ht="17.25" customHeight="1" thickBot="1">
      <c r="B8" s="894" t="s">
        <v>172</v>
      </c>
      <c r="C8" s="765">
        <v>9442.9879999999994</v>
      </c>
      <c r="D8" s="765">
        <v>4163.3890000000001</v>
      </c>
      <c r="E8" s="944">
        <f>(D8/C8)*100</f>
        <v>44.08974150978483</v>
      </c>
      <c r="F8" s="765">
        <v>7341.7219999999998</v>
      </c>
      <c r="G8" s="944">
        <f>((C8-F8)/F8)*100</f>
        <v>28.620887579235493</v>
      </c>
      <c r="I8" s="703" t="s">
        <v>173</v>
      </c>
    </row>
    <row r="9" spans="2:11" ht="18" customHeight="1" thickBot="1">
      <c r="B9" s="895" t="s">
        <v>174</v>
      </c>
      <c r="C9" s="766">
        <v>35900</v>
      </c>
      <c r="D9" s="766">
        <v>8227</v>
      </c>
      <c r="E9" s="945">
        <f t="shared" ref="E9:E13" si="0">(D9/C9)*100</f>
        <v>22.916434540389972</v>
      </c>
      <c r="F9" s="766">
        <v>37792</v>
      </c>
      <c r="G9" s="945">
        <f t="shared" ref="G9:G13" si="1">((C9-F9)/F9)*100</f>
        <v>-5.0063505503810326</v>
      </c>
      <c r="I9" s="669">
        <f>C9-F9</f>
        <v>-1892</v>
      </c>
    </row>
    <row r="10" spans="2:11" ht="15" customHeight="1" thickBot="1">
      <c r="B10" s="896" t="s">
        <v>307</v>
      </c>
      <c r="C10" s="767">
        <v>16085</v>
      </c>
      <c r="D10" s="768">
        <v>0</v>
      </c>
      <c r="E10" s="945">
        <f t="shared" si="0"/>
        <v>0</v>
      </c>
      <c r="F10" s="769">
        <v>21280</v>
      </c>
      <c r="G10" s="945">
        <f t="shared" si="1"/>
        <v>-24.412593984962406</v>
      </c>
    </row>
    <row r="11" spans="2:11" ht="17.25" customHeight="1" thickBot="1">
      <c r="B11" s="897" t="s">
        <v>175</v>
      </c>
      <c r="C11" s="770">
        <v>178095.579</v>
      </c>
      <c r="D11" s="771">
        <v>8926.51</v>
      </c>
      <c r="E11" s="946">
        <f t="shared" si="0"/>
        <v>5.0122019031140583</v>
      </c>
      <c r="F11" s="771">
        <v>213198.285</v>
      </c>
      <c r="G11" s="946">
        <f t="shared" si="1"/>
        <v>-16.46481630938073</v>
      </c>
      <c r="K11" s="891"/>
    </row>
    <row r="12" spans="2:11" ht="15" customHeight="1" thickBot="1">
      <c r="B12" s="894" t="s">
        <v>176</v>
      </c>
      <c r="C12" s="765">
        <v>70720.066999999995</v>
      </c>
      <c r="D12" s="765">
        <v>13895.281000000001</v>
      </c>
      <c r="E12" s="945">
        <f t="shared" si="0"/>
        <v>19.648285966697404</v>
      </c>
      <c r="F12" s="765">
        <v>59682.682999999997</v>
      </c>
      <c r="G12" s="945">
        <f t="shared" si="1"/>
        <v>18.493444740076445</v>
      </c>
    </row>
    <row r="13" spans="2:11" ht="15" customHeight="1" thickBot="1">
      <c r="B13" s="894" t="s">
        <v>177</v>
      </c>
      <c r="C13" s="765">
        <f t="shared" ref="C13:D13" si="2">C11+C12</f>
        <v>248815.64600000001</v>
      </c>
      <c r="D13" s="765">
        <f t="shared" si="2"/>
        <v>22821.791000000001</v>
      </c>
      <c r="E13" s="947">
        <f t="shared" si="0"/>
        <v>9.1721687791289455</v>
      </c>
      <c r="F13" s="765">
        <f t="shared" ref="F13" si="3">F11+F12</f>
        <v>272880.96799999999</v>
      </c>
      <c r="G13" s="947">
        <f t="shared" si="1"/>
        <v>-8.8189814688725328</v>
      </c>
    </row>
    <row r="16" spans="2:11" ht="15.75">
      <c r="B16" s="588" t="s">
        <v>308</v>
      </c>
    </row>
    <row r="18" spans="1:13" ht="33" customHeight="1" thickBot="1">
      <c r="B18" s="1246" t="s">
        <v>398</v>
      </c>
      <c r="C18" s="1246"/>
      <c r="D18" s="1246"/>
      <c r="E18" s="1246"/>
      <c r="F18" s="1246"/>
      <c r="G18" s="1246"/>
      <c r="L18" s="122"/>
      <c r="M18" s="122"/>
    </row>
    <row r="19" spans="1:13" ht="24.75" customHeight="1" thickBot="1">
      <c r="B19" s="1242" t="s">
        <v>178</v>
      </c>
      <c r="C19" s="1255" t="s">
        <v>395</v>
      </c>
      <c r="D19" s="1256"/>
      <c r="E19" s="1257"/>
      <c r="F19" s="1258" t="s">
        <v>396</v>
      </c>
      <c r="G19" s="1242" t="s">
        <v>397</v>
      </c>
      <c r="K19" s="122"/>
      <c r="L19" s="122"/>
      <c r="M19" s="122"/>
    </row>
    <row r="20" spans="1:13" ht="21" customHeight="1" thickBot="1">
      <c r="B20" s="1254"/>
      <c r="C20" s="931" t="s">
        <v>315</v>
      </c>
      <c r="D20" s="931" t="s">
        <v>324</v>
      </c>
      <c r="E20" s="931" t="s">
        <v>325</v>
      </c>
      <c r="F20" s="1259"/>
      <c r="G20" s="1243"/>
      <c r="K20" s="122"/>
      <c r="L20" s="122"/>
      <c r="M20" s="948"/>
    </row>
    <row r="21" spans="1:13" ht="15.75" thickBot="1">
      <c r="B21" s="586" t="s">
        <v>172</v>
      </c>
      <c r="C21" s="765">
        <v>21731.415000000001</v>
      </c>
      <c r="D21" s="772">
        <v>0</v>
      </c>
      <c r="E21" s="944">
        <f>(D21/C21)*100</f>
        <v>0</v>
      </c>
      <c r="F21" s="765">
        <v>28659.914000000001</v>
      </c>
      <c r="G21" s="944">
        <f>((C21-F21)/F21)*100</f>
        <v>-24.174877147223818</v>
      </c>
      <c r="I21" s="703" t="s">
        <v>179</v>
      </c>
      <c r="K21" s="122"/>
      <c r="L21" s="122"/>
      <c r="M21" s="122"/>
    </row>
    <row r="22" spans="1:13" ht="15.75" thickBot="1">
      <c r="B22" s="586" t="s">
        <v>174</v>
      </c>
      <c r="C22" s="765">
        <v>108236</v>
      </c>
      <c r="D22" s="772">
        <v>0</v>
      </c>
      <c r="E22" s="945">
        <f t="shared" ref="E22:E26" si="4">(D22/C22)*100</f>
        <v>0</v>
      </c>
      <c r="F22" s="765">
        <v>129040</v>
      </c>
      <c r="G22" s="945">
        <f t="shared" ref="G22:G26" si="5">((C22-F22)/F22)*100</f>
        <v>-16.122132672039676</v>
      </c>
      <c r="I22" s="669">
        <f>C22-F22</f>
        <v>-20804</v>
      </c>
      <c r="L22" s="122"/>
      <c r="M22" s="122"/>
    </row>
    <row r="23" spans="1:13" ht="15.75" thickBot="1">
      <c r="B23" s="587" t="s">
        <v>307</v>
      </c>
      <c r="C23" s="769">
        <v>42066</v>
      </c>
      <c r="D23" s="773">
        <v>0</v>
      </c>
      <c r="E23" s="945">
        <f t="shared" si="4"/>
        <v>0</v>
      </c>
      <c r="F23" s="769">
        <v>43495</v>
      </c>
      <c r="G23" s="945">
        <f t="shared" si="5"/>
        <v>-3.285435107483619</v>
      </c>
    </row>
    <row r="24" spans="1:13" ht="15.75" thickBot="1">
      <c r="B24" s="586" t="s">
        <v>175</v>
      </c>
      <c r="C24" s="765">
        <v>10223.74</v>
      </c>
      <c r="D24" s="774">
        <v>31.359000000000002</v>
      </c>
      <c r="E24" s="946">
        <f t="shared" si="4"/>
        <v>0.3067272837533036</v>
      </c>
      <c r="F24" s="765">
        <v>10603.157999999999</v>
      </c>
      <c r="G24" s="946">
        <f t="shared" si="5"/>
        <v>-3.5783490163968104</v>
      </c>
    </row>
    <row r="25" spans="1:13" ht="15.75" thickBot="1">
      <c r="B25" s="586" t="s">
        <v>176</v>
      </c>
      <c r="C25" s="765">
        <v>3340.8939999999998</v>
      </c>
      <c r="D25" s="774">
        <v>18.536999999999999</v>
      </c>
      <c r="E25" s="945">
        <f t="shared" si="4"/>
        <v>0.55485148585977284</v>
      </c>
      <c r="F25" s="765">
        <v>3320.2379999999998</v>
      </c>
      <c r="G25" s="945">
        <f t="shared" si="5"/>
        <v>0.62212407664751601</v>
      </c>
    </row>
    <row r="26" spans="1:13" ht="15.75" thickBot="1">
      <c r="B26" s="586" t="s">
        <v>177</v>
      </c>
      <c r="C26" s="765">
        <f t="shared" ref="C26:D26" si="6">C24+C25</f>
        <v>13564.634</v>
      </c>
      <c r="D26" s="775">
        <f t="shared" si="6"/>
        <v>49.896000000000001</v>
      </c>
      <c r="E26" s="947">
        <f t="shared" si="4"/>
        <v>0.36783889635356182</v>
      </c>
      <c r="F26" s="765">
        <f>F24+F25</f>
        <v>13923.395999999999</v>
      </c>
      <c r="G26" s="947">
        <f t="shared" si="5"/>
        <v>-2.5766845962005163</v>
      </c>
    </row>
    <row r="27" spans="1:13" ht="16.5" customHeight="1">
      <c r="B27" s="1244"/>
      <c r="C27" s="1244"/>
      <c r="D27" s="1244"/>
      <c r="E27" s="1244"/>
      <c r="F27" s="1244"/>
      <c r="G27" s="1244"/>
      <c r="K27" s="122"/>
      <c r="L27" s="122"/>
      <c r="M27" s="122"/>
    </row>
    <row r="28" spans="1:13">
      <c r="C28" s="591"/>
      <c r="D28" s="592"/>
      <c r="E28" s="592"/>
      <c r="F28" s="592"/>
      <c r="G28" s="593"/>
      <c r="J28" s="122"/>
      <c r="K28" s="122"/>
      <c r="L28" s="122"/>
      <c r="M28" s="122"/>
    </row>
    <row r="29" spans="1:13" ht="15">
      <c r="C29" s="595"/>
      <c r="D29" s="596"/>
      <c r="E29" s="596"/>
      <c r="F29" s="596"/>
      <c r="G29" s="593"/>
      <c r="J29" s="122"/>
      <c r="K29" s="122"/>
      <c r="L29" s="948"/>
      <c r="M29" s="122"/>
    </row>
    <row r="30" spans="1:13">
      <c r="A30" s="589"/>
      <c r="B30" s="591"/>
      <c r="C30" s="600"/>
      <c r="D30" s="589"/>
      <c r="E30" s="589"/>
      <c r="F30" s="589"/>
      <c r="G30" s="589"/>
      <c r="H30" s="589"/>
      <c r="J30" s="122"/>
      <c r="K30" s="122"/>
      <c r="L30" s="122"/>
      <c r="M30" s="122"/>
    </row>
    <row r="31" spans="1:13">
      <c r="A31" s="589"/>
      <c r="B31" s="591"/>
      <c r="C31" s="601"/>
      <c r="D31" s="589"/>
      <c r="E31" s="602"/>
      <c r="F31" s="603"/>
      <c r="G31" s="589"/>
      <c r="H31" s="589"/>
      <c r="I31" s="594"/>
    </row>
    <row r="32" spans="1:13">
      <c r="A32" s="589"/>
      <c r="B32" s="595"/>
      <c r="C32" s="589"/>
      <c r="D32" s="1245"/>
      <c r="E32" s="1245"/>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8"/>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245"/>
      <c r="D43" s="1245"/>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305</v>
      </c>
    </row>
    <row r="2" spans="2:25" ht="28.5" customHeight="1">
      <c r="B2" s="1260" t="s">
        <v>399</v>
      </c>
      <c r="C2" s="1260"/>
      <c r="D2" s="1260"/>
      <c r="E2" s="1260"/>
      <c r="F2" s="1260"/>
      <c r="G2" s="1260"/>
      <c r="H2" s="1260"/>
      <c r="I2" s="1260"/>
      <c r="J2" s="1260"/>
      <c r="K2" s="1260"/>
      <c r="L2" s="1260"/>
      <c r="M2" s="1260"/>
      <c r="N2" s="1260"/>
      <c r="O2" s="1260"/>
      <c r="P2" s="1260"/>
      <c r="Q2" s="1260"/>
      <c r="R2" s="1260"/>
      <c r="S2" s="1260"/>
      <c r="T2" s="1260"/>
      <c r="U2" s="1260"/>
      <c r="V2" s="1260"/>
      <c r="W2" s="1260"/>
      <c r="X2" s="1260"/>
      <c r="Y2" s="1260"/>
    </row>
    <row r="3" spans="2:25" ht="15.75" customHeight="1">
      <c r="B3" s="1261" t="s">
        <v>400</v>
      </c>
      <c r="C3" s="1261"/>
      <c r="D3" s="1261"/>
      <c r="E3" s="1261"/>
      <c r="F3" s="1261"/>
      <c r="G3" s="1261"/>
      <c r="Q3" s="607"/>
    </row>
    <row r="4" spans="2:25" ht="4.5" customHeight="1">
      <c r="B4" s="608"/>
      <c r="C4" s="608"/>
      <c r="D4" s="606"/>
      <c r="E4" s="606"/>
    </row>
    <row r="5" spans="2:25" ht="15.75" thickBot="1">
      <c r="B5" s="609" t="s">
        <v>180</v>
      </c>
      <c r="C5" s="1262" t="s">
        <v>181</v>
      </c>
      <c r="D5" s="1262"/>
      <c r="E5" s="610"/>
      <c r="F5" s="610"/>
      <c r="G5" s="609" t="s">
        <v>182</v>
      </c>
      <c r="H5" s="611" t="s">
        <v>183</v>
      </c>
      <c r="I5" s="999"/>
      <c r="J5" s="610"/>
      <c r="K5" s="610"/>
      <c r="L5" s="609" t="s">
        <v>184</v>
      </c>
      <c r="M5" s="612" t="s">
        <v>185</v>
      </c>
      <c r="N5" s="610"/>
      <c r="O5" s="613"/>
      <c r="P5" s="610"/>
      <c r="Q5" s="609" t="s">
        <v>186</v>
      </c>
      <c r="R5" s="612" t="s">
        <v>187</v>
      </c>
      <c r="S5" s="610"/>
    </row>
    <row r="6" spans="2:25" ht="43.5" thickBot="1">
      <c r="B6" s="618" t="s">
        <v>188</v>
      </c>
      <c r="C6" s="619" t="s">
        <v>189</v>
      </c>
      <c r="D6" s="620" t="s">
        <v>190</v>
      </c>
      <c r="E6" s="673" t="s">
        <v>191</v>
      </c>
      <c r="G6" s="614" t="s">
        <v>188</v>
      </c>
      <c r="H6" s="615" t="s">
        <v>189</v>
      </c>
      <c r="I6" s="1000" t="s">
        <v>190</v>
      </c>
      <c r="J6" s="647" t="s">
        <v>191</v>
      </c>
      <c r="L6" s="614" t="s">
        <v>188</v>
      </c>
      <c r="M6" s="615" t="s">
        <v>189</v>
      </c>
      <c r="N6" s="616" t="s">
        <v>192</v>
      </c>
      <c r="O6" s="647" t="s">
        <v>191</v>
      </c>
      <c r="Q6" s="618" t="s">
        <v>188</v>
      </c>
      <c r="R6" s="619" t="s">
        <v>189</v>
      </c>
      <c r="S6" s="620" t="s">
        <v>192</v>
      </c>
      <c r="T6" s="673" t="s">
        <v>191</v>
      </c>
    </row>
    <row r="7" spans="2:25" ht="15.75">
      <c r="B7" s="776" t="s">
        <v>205</v>
      </c>
      <c r="C7" s="621">
        <v>7999.8360000000002</v>
      </c>
      <c r="D7" s="621">
        <v>5281</v>
      </c>
      <c r="E7" s="919">
        <v>2.3441327790908444</v>
      </c>
      <c r="G7" s="622" t="s">
        <v>193</v>
      </c>
      <c r="H7" s="623">
        <v>1572.6130000000001</v>
      </c>
      <c r="I7" s="623">
        <v>7493</v>
      </c>
      <c r="J7" s="898">
        <v>3.2493615385886905</v>
      </c>
      <c r="L7" s="776" t="s">
        <v>193</v>
      </c>
      <c r="M7" s="621">
        <v>201034.99799999999</v>
      </c>
      <c r="N7" s="621">
        <v>52920.762999999999</v>
      </c>
      <c r="O7" s="761">
        <v>3.7987925079613838</v>
      </c>
      <c r="Q7" s="622" t="s">
        <v>194</v>
      </c>
      <c r="R7" s="623">
        <v>37837.618000000002</v>
      </c>
      <c r="S7" s="623">
        <v>10142.487999999999</v>
      </c>
      <c r="T7" s="671">
        <v>3.7306051532917768</v>
      </c>
    </row>
    <row r="8" spans="2:25" ht="15.75">
      <c r="B8" s="622" t="s">
        <v>193</v>
      </c>
      <c r="C8" s="623">
        <v>6074.5469999999996</v>
      </c>
      <c r="D8" s="623">
        <v>12901</v>
      </c>
      <c r="E8" s="898">
        <v>2.6572240327201939</v>
      </c>
      <c r="G8" s="622" t="s">
        <v>195</v>
      </c>
      <c r="H8" s="623">
        <v>1066.1079999999999</v>
      </c>
      <c r="I8" s="623">
        <v>5564</v>
      </c>
      <c r="J8" s="898">
        <v>2.6779097339442166</v>
      </c>
      <c r="L8" s="622" t="s">
        <v>196</v>
      </c>
      <c r="M8" s="623">
        <v>102207.342</v>
      </c>
      <c r="N8" s="623">
        <v>29410.345000000001</v>
      </c>
      <c r="O8" s="671">
        <v>3.4752173767427754</v>
      </c>
      <c r="Q8" s="622" t="s">
        <v>196</v>
      </c>
      <c r="R8" s="623">
        <v>34655.286999999997</v>
      </c>
      <c r="S8" s="623">
        <v>9598.8220000000001</v>
      </c>
      <c r="T8" s="671">
        <v>3.6103687514988816</v>
      </c>
    </row>
    <row r="9" spans="2:25" ht="16.5" thickBot="1">
      <c r="B9" s="622" t="s">
        <v>203</v>
      </c>
      <c r="C9" s="623">
        <v>3217.6869999999999</v>
      </c>
      <c r="D9" s="623">
        <v>2427</v>
      </c>
      <c r="E9" s="898">
        <v>2.3776176288900515</v>
      </c>
      <c r="G9" s="1117" t="s">
        <v>309</v>
      </c>
      <c r="H9" s="1001">
        <v>585.74599999999998</v>
      </c>
      <c r="I9" s="1001">
        <v>3028</v>
      </c>
      <c r="J9" s="1141">
        <v>2.9818972275675288</v>
      </c>
      <c r="L9" s="622" t="s">
        <v>309</v>
      </c>
      <c r="M9" s="623">
        <v>62031.398000000001</v>
      </c>
      <c r="N9" s="623">
        <v>19880.506000000001</v>
      </c>
      <c r="O9" s="671">
        <v>3.1202122320226655</v>
      </c>
      <c r="Q9" s="622" t="s">
        <v>200</v>
      </c>
      <c r="R9" s="623">
        <v>29755.030999999999</v>
      </c>
      <c r="S9" s="623">
        <v>5405.4129999999996</v>
      </c>
      <c r="T9" s="671">
        <v>5.5046730009344342</v>
      </c>
    </row>
    <row r="10" spans="2:25" ht="16.5" thickBot="1">
      <c r="B10" s="622" t="s">
        <v>201</v>
      </c>
      <c r="C10" s="623">
        <v>1721.5219999999999</v>
      </c>
      <c r="D10" s="623">
        <v>2621</v>
      </c>
      <c r="E10" s="898">
        <v>2.964640037197448</v>
      </c>
      <c r="G10" s="1002" t="s">
        <v>326</v>
      </c>
      <c r="H10" s="626">
        <v>3224.4670000000001</v>
      </c>
      <c r="I10" s="626">
        <v>16085</v>
      </c>
      <c r="J10" s="1003">
        <v>2.989709064812772</v>
      </c>
      <c r="L10" s="622" t="s">
        <v>195</v>
      </c>
      <c r="M10" s="623">
        <v>57311.622000000003</v>
      </c>
      <c r="N10" s="623">
        <v>14371.477000000001</v>
      </c>
      <c r="O10" s="671">
        <v>3.9878727844048321</v>
      </c>
      <c r="Q10" s="622" t="s">
        <v>195</v>
      </c>
      <c r="R10" s="623">
        <v>21070.010999999999</v>
      </c>
      <c r="S10" s="623">
        <v>5935.74</v>
      </c>
      <c r="T10" s="671">
        <v>3.5496856331308311</v>
      </c>
    </row>
    <row r="11" spans="2:25" ht="15.75">
      <c r="B11" s="622" t="s">
        <v>389</v>
      </c>
      <c r="C11" s="623">
        <v>1514.4760000000001</v>
      </c>
      <c r="D11" s="623">
        <v>719</v>
      </c>
      <c r="E11" s="898">
        <v>4.4649783307290907</v>
      </c>
      <c r="H11" s="122"/>
      <c r="I11" s="122"/>
      <c r="J11" s="122"/>
      <c r="L11" s="622" t="s">
        <v>202</v>
      </c>
      <c r="M11" s="623">
        <v>35319.472000000002</v>
      </c>
      <c r="N11" s="623">
        <v>7980.6940000000004</v>
      </c>
      <c r="O11" s="671">
        <v>4.4256141132588223</v>
      </c>
      <c r="Q11" s="622" t="s">
        <v>197</v>
      </c>
      <c r="R11" s="623">
        <v>17293.771000000001</v>
      </c>
      <c r="S11" s="623">
        <v>4063.6509999999998</v>
      </c>
      <c r="T11" s="671">
        <v>4.2557225017601175</v>
      </c>
    </row>
    <row r="12" spans="2:25" ht="15.75">
      <c r="B12" s="622" t="s">
        <v>195</v>
      </c>
      <c r="C12" s="623">
        <v>1066.1079999999999</v>
      </c>
      <c r="D12" s="623">
        <v>5564</v>
      </c>
      <c r="E12" s="898">
        <v>2.6779097339442166</v>
      </c>
      <c r="G12" s="122"/>
      <c r="H12" s="122"/>
      <c r="I12" s="122"/>
      <c r="J12" s="122"/>
      <c r="L12" s="622" t="s">
        <v>200</v>
      </c>
      <c r="M12" s="623">
        <v>33601.648000000001</v>
      </c>
      <c r="N12" s="623">
        <v>5253.5569999999998</v>
      </c>
      <c r="O12" s="671">
        <v>6.3959804757043663</v>
      </c>
      <c r="Q12" s="622" t="s">
        <v>309</v>
      </c>
      <c r="R12" s="623">
        <v>14613.706</v>
      </c>
      <c r="S12" s="623">
        <v>5837.5529999999999</v>
      </c>
      <c r="T12" s="671">
        <v>2.5033958578191924</v>
      </c>
    </row>
    <row r="13" spans="2:25" ht="15.75">
      <c r="B13" s="622" t="s">
        <v>199</v>
      </c>
      <c r="C13" s="623">
        <v>908.80399999999997</v>
      </c>
      <c r="D13" s="623">
        <v>2096</v>
      </c>
      <c r="E13" s="898">
        <v>2.6741877867132762</v>
      </c>
      <c r="G13" s="122"/>
      <c r="H13" s="122"/>
      <c r="I13" s="122"/>
      <c r="J13" s="122"/>
      <c r="L13" s="622" t="s">
        <v>203</v>
      </c>
      <c r="M13" s="623">
        <v>22576.491000000002</v>
      </c>
      <c r="N13" s="623">
        <v>6699.2659999999996</v>
      </c>
      <c r="O13" s="671">
        <v>3.3699947128536176</v>
      </c>
      <c r="Q13" s="622" t="s">
        <v>202</v>
      </c>
      <c r="R13" s="623">
        <v>9317.85</v>
      </c>
      <c r="S13" s="623">
        <v>2555.0349999999999</v>
      </c>
      <c r="T13" s="671">
        <v>3.646858066523551</v>
      </c>
    </row>
    <row r="14" spans="2:25" ht="15.75">
      <c r="B14" s="622" t="s">
        <v>363</v>
      </c>
      <c r="C14" s="623">
        <v>592.46</v>
      </c>
      <c r="D14" s="623">
        <v>400</v>
      </c>
      <c r="E14" s="898">
        <v>2.1579233002247307</v>
      </c>
      <c r="G14" s="122"/>
      <c r="H14" s="122"/>
      <c r="I14" s="122"/>
      <c r="J14" s="122"/>
      <c r="L14" s="622" t="s">
        <v>194</v>
      </c>
      <c r="M14" s="623">
        <v>21923.392</v>
      </c>
      <c r="N14" s="623">
        <v>5125.7839999999997</v>
      </c>
      <c r="O14" s="671">
        <v>4.277080735356777</v>
      </c>
      <c r="Q14" s="622" t="s">
        <v>193</v>
      </c>
      <c r="R14" s="623">
        <v>8530.6810000000005</v>
      </c>
      <c r="S14" s="623">
        <v>2580.1469999999999</v>
      </c>
      <c r="T14" s="671">
        <v>3.3062771229701258</v>
      </c>
    </row>
    <row r="15" spans="2:25" ht="16.5" thickBot="1">
      <c r="B15" s="1117" t="s">
        <v>309</v>
      </c>
      <c r="C15" s="1001">
        <v>585.74599999999998</v>
      </c>
      <c r="D15" s="1001">
        <v>3028</v>
      </c>
      <c r="E15" s="1141">
        <v>2.9818972275675288</v>
      </c>
      <c r="F15" s="868"/>
      <c r="L15" s="622" t="s">
        <v>365</v>
      </c>
      <c r="M15" s="623">
        <v>19777.578000000001</v>
      </c>
      <c r="N15" s="623">
        <v>3505.3270000000002</v>
      </c>
      <c r="O15" s="671">
        <v>5.6421492203152512</v>
      </c>
      <c r="Q15" s="622" t="s">
        <v>346</v>
      </c>
      <c r="R15" s="623">
        <v>6984.348</v>
      </c>
      <c r="S15" s="623">
        <v>1685.414</v>
      </c>
      <c r="T15" s="671">
        <v>4.1439954812289441</v>
      </c>
    </row>
    <row r="16" spans="2:25" ht="16.5" thickBot="1">
      <c r="B16" s="1002" t="s">
        <v>326</v>
      </c>
      <c r="C16" s="626">
        <v>24518.561000000002</v>
      </c>
      <c r="D16" s="626">
        <v>35900</v>
      </c>
      <c r="E16" s="1003">
        <v>2.5964833376892997</v>
      </c>
      <c r="F16" s="683"/>
      <c r="L16" s="622" t="s">
        <v>198</v>
      </c>
      <c r="M16" s="623">
        <v>18297.207999999999</v>
      </c>
      <c r="N16" s="623">
        <v>4697.973</v>
      </c>
      <c r="O16" s="671">
        <v>3.8947026728335814</v>
      </c>
      <c r="Q16" s="622" t="s">
        <v>203</v>
      </c>
      <c r="R16" s="623">
        <v>6921.5129999999999</v>
      </c>
      <c r="S16" s="623">
        <v>1924.3679999999999</v>
      </c>
      <c r="T16" s="671">
        <v>3.5967720311291811</v>
      </c>
    </row>
    <row r="17" spans="2:20" ht="15.75">
      <c r="B17" s="122"/>
      <c r="C17" s="122"/>
      <c r="D17" s="122"/>
      <c r="E17" s="122"/>
      <c r="L17" s="622" t="s">
        <v>210</v>
      </c>
      <c r="M17" s="623">
        <v>15781.206</v>
      </c>
      <c r="N17" s="623">
        <v>5280.5680000000002</v>
      </c>
      <c r="O17" s="671">
        <v>2.9885432779201024</v>
      </c>
      <c r="Q17" s="622" t="s">
        <v>209</v>
      </c>
      <c r="R17" s="623">
        <v>6096.9340000000002</v>
      </c>
      <c r="S17" s="623">
        <v>2081.4409999999998</v>
      </c>
      <c r="T17" s="671">
        <v>2.9291889609169806</v>
      </c>
    </row>
    <row r="18" spans="2:20" ht="15.75">
      <c r="B18" s="122"/>
      <c r="C18" s="122"/>
      <c r="D18" s="122"/>
      <c r="E18" s="122"/>
      <c r="L18" s="622" t="s">
        <v>207</v>
      </c>
      <c r="M18" s="623">
        <v>14435.766</v>
      </c>
      <c r="N18" s="623">
        <v>3705.0740000000001</v>
      </c>
      <c r="O18" s="671">
        <v>3.896215298263948</v>
      </c>
      <c r="Q18" s="622" t="s">
        <v>213</v>
      </c>
      <c r="R18" s="623">
        <v>5070.1059999999998</v>
      </c>
      <c r="S18" s="623">
        <v>1331.6969999999999</v>
      </c>
      <c r="T18" s="671">
        <v>3.807251949955583</v>
      </c>
    </row>
    <row r="19" spans="2:20" ht="15.75">
      <c r="B19" s="122"/>
      <c r="C19" s="122"/>
      <c r="D19" s="122"/>
      <c r="E19" s="122"/>
      <c r="L19" s="622" t="s">
        <v>208</v>
      </c>
      <c r="M19" s="623">
        <v>9479.8320000000003</v>
      </c>
      <c r="N19" s="623">
        <v>2427.2649999999999</v>
      </c>
      <c r="O19" s="671">
        <v>3.9055611974794679</v>
      </c>
      <c r="Q19" s="622" t="s">
        <v>214</v>
      </c>
      <c r="R19" s="623">
        <v>4856.6530000000002</v>
      </c>
      <c r="S19" s="623">
        <v>1839.19</v>
      </c>
      <c r="T19" s="671">
        <v>2.6406477851662959</v>
      </c>
    </row>
    <row r="20" spans="2:20" ht="15.75">
      <c r="B20" s="122"/>
      <c r="C20" s="122"/>
      <c r="D20" s="122"/>
      <c r="E20" s="122"/>
      <c r="L20" s="622" t="s">
        <v>201</v>
      </c>
      <c r="M20" s="623">
        <v>9396.9599999999991</v>
      </c>
      <c r="N20" s="623">
        <v>3425.7249999999999</v>
      </c>
      <c r="O20" s="671">
        <v>2.7430573090367729</v>
      </c>
      <c r="Q20" s="622" t="s">
        <v>204</v>
      </c>
      <c r="R20" s="623">
        <v>4229.3379999999997</v>
      </c>
      <c r="S20" s="623">
        <v>2147.431</v>
      </c>
      <c r="T20" s="671">
        <v>1.9694872617560237</v>
      </c>
    </row>
    <row r="21" spans="2:20" ht="15.75">
      <c r="B21" s="122"/>
      <c r="C21" s="122"/>
      <c r="D21" s="122"/>
      <c r="E21" s="122"/>
      <c r="L21" s="622" t="s">
        <v>366</v>
      </c>
      <c r="M21" s="623">
        <v>7382.2830000000004</v>
      </c>
      <c r="N21" s="623">
        <v>2394.9780000000001</v>
      </c>
      <c r="O21" s="671">
        <v>3.0824011744575524</v>
      </c>
      <c r="Q21" s="622" t="s">
        <v>210</v>
      </c>
      <c r="R21" s="623">
        <v>3785.8449999999998</v>
      </c>
      <c r="S21" s="623">
        <v>1407.424</v>
      </c>
      <c r="T21" s="671">
        <v>2.6899107873675594</v>
      </c>
    </row>
    <row r="22" spans="2:20" ht="15.75">
      <c r="B22" s="122"/>
      <c r="C22" s="122"/>
      <c r="D22" s="122"/>
      <c r="E22" s="122"/>
      <c r="F22" s="122"/>
      <c r="G22" s="122"/>
      <c r="H22" s="122"/>
      <c r="I22" s="1004"/>
      <c r="L22" s="622" t="s">
        <v>197</v>
      </c>
      <c r="M22" s="623">
        <v>6927.3469999999998</v>
      </c>
      <c r="N22" s="623">
        <v>1520.2470000000001</v>
      </c>
      <c r="O22" s="671">
        <v>4.5567246638210763</v>
      </c>
      <c r="Q22" s="622" t="s">
        <v>363</v>
      </c>
      <c r="R22" s="623">
        <v>3587.5549999999998</v>
      </c>
      <c r="S22" s="623">
        <v>1056.499</v>
      </c>
      <c r="T22" s="671">
        <v>3.395701273735233</v>
      </c>
    </row>
    <row r="23" spans="2:20" ht="15.75">
      <c r="F23" s="122"/>
      <c r="G23" s="122"/>
      <c r="H23" s="122"/>
      <c r="I23" s="122"/>
      <c r="J23" s="122"/>
      <c r="L23" s="622" t="s">
        <v>206</v>
      </c>
      <c r="M23" s="623">
        <v>4493.7020000000002</v>
      </c>
      <c r="N23" s="623">
        <v>1166.1289999999999</v>
      </c>
      <c r="O23" s="671">
        <v>3.8535204938733196</v>
      </c>
      <c r="Q23" s="622" t="s">
        <v>211</v>
      </c>
      <c r="R23" s="623">
        <v>3254.0390000000002</v>
      </c>
      <c r="S23" s="623">
        <v>873.04300000000001</v>
      </c>
      <c r="T23" s="671">
        <v>3.7272379481881193</v>
      </c>
    </row>
    <row r="24" spans="2:20" ht="15.75">
      <c r="B24" s="122"/>
      <c r="C24" s="122"/>
      <c r="D24" s="122"/>
      <c r="E24" s="122"/>
      <c r="F24" s="122"/>
      <c r="G24" s="122"/>
      <c r="H24" s="122"/>
      <c r="I24" s="122"/>
      <c r="J24" s="122"/>
      <c r="L24" s="622" t="s">
        <v>211</v>
      </c>
      <c r="M24" s="623">
        <v>4261.2730000000001</v>
      </c>
      <c r="N24" s="623">
        <v>1689.96</v>
      </c>
      <c r="O24" s="671">
        <v>2.5215229946270918</v>
      </c>
      <c r="Q24" s="622" t="s">
        <v>207</v>
      </c>
      <c r="R24" s="623">
        <v>3155.4810000000002</v>
      </c>
      <c r="S24" s="623">
        <v>829.38400000000001</v>
      </c>
      <c r="T24" s="671">
        <v>3.804607998225189</v>
      </c>
    </row>
    <row r="25" spans="2:20" ht="15.75">
      <c r="B25" s="122"/>
      <c r="C25" s="122"/>
      <c r="D25" s="122"/>
      <c r="E25" s="122"/>
      <c r="F25" s="122"/>
      <c r="G25" s="122"/>
      <c r="H25" s="122"/>
      <c r="I25" s="122"/>
      <c r="J25" s="122"/>
      <c r="K25" s="122"/>
      <c r="L25" s="622" t="s">
        <v>199</v>
      </c>
      <c r="M25" s="623">
        <v>4150.9319999999998</v>
      </c>
      <c r="N25" s="623">
        <v>1754.7270000000001</v>
      </c>
      <c r="O25" s="671">
        <v>2.3655713965762195</v>
      </c>
      <c r="Q25" s="622" t="s">
        <v>212</v>
      </c>
      <c r="R25" s="623">
        <v>2661.2260000000001</v>
      </c>
      <c r="S25" s="623">
        <v>871.06399999999996</v>
      </c>
      <c r="T25" s="671">
        <v>3.0551440537090273</v>
      </c>
    </row>
    <row r="26" spans="2:20" ht="16.5" thickBot="1">
      <c r="B26" s="122"/>
      <c r="C26" s="122"/>
      <c r="D26" s="122"/>
      <c r="E26" s="122"/>
      <c r="F26" s="122"/>
      <c r="G26" s="122"/>
      <c r="H26" s="122"/>
      <c r="I26" s="122"/>
      <c r="J26" s="122"/>
      <c r="K26" s="122"/>
      <c r="L26" s="1117" t="s">
        <v>363</v>
      </c>
      <c r="M26" s="1001">
        <v>3500.8589999999999</v>
      </c>
      <c r="N26" s="1001">
        <v>1093.6199999999999</v>
      </c>
      <c r="O26" s="1118">
        <v>3.2011658528556541</v>
      </c>
      <c r="Q26" s="622" t="s">
        <v>365</v>
      </c>
      <c r="R26" s="623">
        <v>2576.8510000000001</v>
      </c>
      <c r="S26" s="623">
        <v>622.64599999999996</v>
      </c>
      <c r="T26" s="671">
        <v>4.1385490310706246</v>
      </c>
    </row>
    <row r="27" spans="2:20" ht="16.5" thickBot="1">
      <c r="B27" s="122"/>
      <c r="C27" s="122"/>
      <c r="D27" s="122"/>
      <c r="E27" s="122"/>
      <c r="F27" s="122"/>
      <c r="G27" s="122"/>
      <c r="H27" s="122"/>
      <c r="I27" s="122"/>
      <c r="J27" s="122"/>
      <c r="K27" s="122"/>
      <c r="L27" s="1002" t="s">
        <v>326</v>
      </c>
      <c r="M27" s="626">
        <v>667323.62600000005</v>
      </c>
      <c r="N27" s="626">
        <v>178095.579</v>
      </c>
      <c r="O27" s="760">
        <v>3.7469971447185673</v>
      </c>
      <c r="Q27" s="622" t="s">
        <v>401</v>
      </c>
      <c r="R27" s="623">
        <v>2299.19</v>
      </c>
      <c r="S27" s="623">
        <v>587.08799999999997</v>
      </c>
      <c r="T27" s="671">
        <v>3.9162612759926967</v>
      </c>
    </row>
    <row r="28" spans="2:20" ht="15.75">
      <c r="B28" s="122"/>
      <c r="C28" s="122"/>
      <c r="D28" s="122"/>
      <c r="E28" s="122"/>
      <c r="F28" s="122"/>
      <c r="G28" s="122"/>
      <c r="H28" s="122"/>
      <c r="I28" s="122"/>
      <c r="J28" s="122"/>
      <c r="K28" s="122"/>
      <c r="L28" s="122"/>
      <c r="M28" s="122"/>
      <c r="N28" s="122"/>
      <c r="O28" s="122"/>
      <c r="Q28" s="622" t="s">
        <v>198</v>
      </c>
      <c r="R28" s="623">
        <v>1965.5609999999999</v>
      </c>
      <c r="S28" s="623">
        <v>477.49799999999999</v>
      </c>
      <c r="T28" s="671">
        <v>4.116375356545996</v>
      </c>
    </row>
    <row r="29" spans="2:20" ht="16.5" thickBot="1">
      <c r="B29" s="122"/>
      <c r="C29" s="122"/>
      <c r="D29" s="122"/>
      <c r="E29" s="122"/>
      <c r="F29" s="122"/>
      <c r="G29" s="122"/>
      <c r="H29" s="122"/>
      <c r="I29" s="122"/>
      <c r="J29" s="122"/>
      <c r="K29" s="122"/>
      <c r="L29" s="122"/>
      <c r="M29" s="122"/>
      <c r="N29" s="122"/>
      <c r="O29" s="122"/>
      <c r="Q29" s="1117" t="s">
        <v>208</v>
      </c>
      <c r="R29" s="1001">
        <v>1904.896</v>
      </c>
      <c r="S29" s="1001">
        <v>533.87</v>
      </c>
      <c r="T29" s="1118">
        <v>3.5680896098301083</v>
      </c>
    </row>
    <row r="30" spans="2:20" ht="16.5" thickBot="1">
      <c r="B30" s="122"/>
      <c r="C30" s="122"/>
      <c r="D30" s="122"/>
      <c r="E30" s="122"/>
      <c r="F30" s="122"/>
      <c r="G30" s="122"/>
      <c r="H30" s="122"/>
      <c r="I30" s="122"/>
      <c r="J30" s="122"/>
      <c r="K30" s="122"/>
      <c r="L30" s="122"/>
      <c r="M30" s="122"/>
      <c r="N30" s="122"/>
      <c r="O30" s="122"/>
      <c r="Q30" s="1002" t="s">
        <v>326</v>
      </c>
      <c r="R30" s="626">
        <v>249542.86799999999</v>
      </c>
      <c r="S30" s="626">
        <v>70720.066999999995</v>
      </c>
      <c r="T30" s="760">
        <v>3.5286005597251484</v>
      </c>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G31" sqref="G31"/>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305</v>
      </c>
    </row>
    <row r="2" spans="2:28" ht="18" customHeight="1">
      <c r="B2" s="1260" t="s">
        <v>402</v>
      </c>
      <c r="C2" s="1260"/>
      <c r="D2" s="1260"/>
      <c r="E2" s="1260"/>
      <c r="F2" s="1260"/>
      <c r="G2" s="1260"/>
      <c r="H2" s="1260"/>
      <c r="I2" s="1260"/>
      <c r="J2" s="1260"/>
      <c r="K2" s="1260"/>
      <c r="L2" s="1260"/>
      <c r="M2" s="1260"/>
      <c r="N2" s="1260"/>
      <c r="O2" s="1260"/>
      <c r="P2" s="1260"/>
      <c r="Q2" s="1260"/>
      <c r="R2" s="1260"/>
      <c r="S2" s="1260"/>
      <c r="T2" s="1260"/>
      <c r="U2" s="1260"/>
      <c r="V2" s="1260"/>
      <c r="W2" s="1260"/>
      <c r="X2" s="1260"/>
      <c r="Y2" s="1260"/>
      <c r="Z2" s="1260"/>
      <c r="AA2" s="1260"/>
      <c r="AB2" s="1260"/>
    </row>
    <row r="3" spans="2:28" ht="18" customHeight="1">
      <c r="B3" s="1263" t="s">
        <v>403</v>
      </c>
      <c r="C3" s="1263"/>
      <c r="D3" s="1263"/>
      <c r="E3" s="1263"/>
      <c r="F3" s="1263"/>
      <c r="G3" s="1263"/>
      <c r="H3" s="1263"/>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180</v>
      </c>
      <c r="C5" s="609" t="s">
        <v>181</v>
      </c>
      <c r="D5" s="610"/>
      <c r="E5" s="610"/>
      <c r="F5" s="610"/>
      <c r="G5" s="609" t="s">
        <v>182</v>
      </c>
      <c r="H5" s="611" t="s">
        <v>183</v>
      </c>
      <c r="I5" s="610"/>
      <c r="J5" s="610"/>
      <c r="K5" s="610"/>
      <c r="L5" s="704" t="s">
        <v>184</v>
      </c>
      <c r="M5" s="612" t="s">
        <v>185</v>
      </c>
      <c r="N5" s="610"/>
      <c r="O5" s="613"/>
      <c r="P5" s="610"/>
      <c r="Q5" s="609" t="s">
        <v>186</v>
      </c>
      <c r="R5" s="612" t="s">
        <v>187</v>
      </c>
      <c r="S5" s="610"/>
      <c r="T5" s="610"/>
    </row>
    <row r="6" spans="2:28" ht="4.5" customHeight="1" thickBot="1"/>
    <row r="7" spans="2:28" ht="29.25" thickBot="1">
      <c r="B7" s="614" t="s">
        <v>188</v>
      </c>
      <c r="C7" s="615" t="s">
        <v>189</v>
      </c>
      <c r="D7" s="616" t="s">
        <v>190</v>
      </c>
      <c r="E7" s="617" t="s">
        <v>191</v>
      </c>
      <c r="F7" s="869"/>
      <c r="G7" s="614" t="s">
        <v>188</v>
      </c>
      <c r="H7" s="615" t="s">
        <v>189</v>
      </c>
      <c r="I7" s="616" t="s">
        <v>190</v>
      </c>
      <c r="J7" s="617" t="s">
        <v>191</v>
      </c>
      <c r="L7" s="614" t="s">
        <v>188</v>
      </c>
      <c r="M7" s="615" t="s">
        <v>189</v>
      </c>
      <c r="N7" s="616" t="s">
        <v>192</v>
      </c>
      <c r="O7" s="617" t="s">
        <v>191</v>
      </c>
      <c r="Q7" s="614" t="s">
        <v>188</v>
      </c>
      <c r="R7" s="615" t="s">
        <v>189</v>
      </c>
      <c r="S7" s="616" t="s">
        <v>192</v>
      </c>
      <c r="T7" s="617" t="s">
        <v>191</v>
      </c>
    </row>
    <row r="8" spans="2:28" ht="15.75">
      <c r="B8" s="870" t="s">
        <v>208</v>
      </c>
      <c r="C8" s="621">
        <v>10851.804</v>
      </c>
      <c r="D8" s="621">
        <v>19874</v>
      </c>
      <c r="E8" s="761">
        <v>2.2975212490679122</v>
      </c>
      <c r="F8" s="871"/>
      <c r="G8" s="870" t="s">
        <v>211</v>
      </c>
      <c r="H8" s="621">
        <v>4542.68</v>
      </c>
      <c r="I8" s="949">
        <v>20818</v>
      </c>
      <c r="J8" s="950">
        <v>3.0203386900527254</v>
      </c>
      <c r="K8" s="683"/>
      <c r="L8" s="776" t="s">
        <v>202</v>
      </c>
      <c r="M8" s="621">
        <v>6906.241</v>
      </c>
      <c r="N8" s="621">
        <v>2334.8539999999998</v>
      </c>
      <c r="O8" s="761">
        <v>2.9578898723431961</v>
      </c>
      <c r="P8" s="683"/>
      <c r="Q8" s="776" t="s">
        <v>309</v>
      </c>
      <c r="R8" s="621">
        <v>4131.2719999999999</v>
      </c>
      <c r="S8" s="621">
        <v>919.82299999999998</v>
      </c>
      <c r="T8" s="761">
        <v>4.49137714538558</v>
      </c>
    </row>
    <row r="9" spans="2:28" ht="15.75">
      <c r="B9" s="624" t="s">
        <v>211</v>
      </c>
      <c r="C9" s="623">
        <v>9927.1020000000008</v>
      </c>
      <c r="D9" s="623">
        <v>34711</v>
      </c>
      <c r="E9" s="671">
        <v>2.2648565947784949</v>
      </c>
      <c r="F9" s="872"/>
      <c r="G9" s="624" t="s">
        <v>208</v>
      </c>
      <c r="H9" s="623">
        <v>1118.203</v>
      </c>
      <c r="I9" s="625">
        <v>6190</v>
      </c>
      <c r="J9" s="672">
        <v>2.8669372413687011</v>
      </c>
      <c r="K9" s="683"/>
      <c r="L9" s="622" t="s">
        <v>196</v>
      </c>
      <c r="M9" s="623">
        <v>5698.0450000000001</v>
      </c>
      <c r="N9" s="623">
        <v>1505.3130000000001</v>
      </c>
      <c r="O9" s="671">
        <v>3.7852891724179623</v>
      </c>
      <c r="P9" s="683"/>
      <c r="Q9" s="622" t="s">
        <v>198</v>
      </c>
      <c r="R9" s="623">
        <v>2638.645</v>
      </c>
      <c r="S9" s="623">
        <v>799.25699999999995</v>
      </c>
      <c r="T9" s="671">
        <v>3.3013723996161435</v>
      </c>
    </row>
    <row r="10" spans="2:28" ht="15.75">
      <c r="B10" s="624" t="s">
        <v>207</v>
      </c>
      <c r="C10" s="623">
        <v>5818.777</v>
      </c>
      <c r="D10" s="623">
        <v>3790</v>
      </c>
      <c r="E10" s="671">
        <v>2.9877589100911459</v>
      </c>
      <c r="F10" s="871"/>
      <c r="G10" s="1008" t="s">
        <v>215</v>
      </c>
      <c r="H10" s="1001">
        <v>1076.2550000000001</v>
      </c>
      <c r="I10" s="1009">
        <v>6693</v>
      </c>
      <c r="J10" s="1010">
        <v>2.6112933515142402</v>
      </c>
      <c r="K10" s="683"/>
      <c r="L10" s="622" t="s">
        <v>198</v>
      </c>
      <c r="M10" s="623">
        <v>4383.68</v>
      </c>
      <c r="N10" s="623">
        <v>1186.008</v>
      </c>
      <c r="O10" s="671">
        <v>3.6961639381859146</v>
      </c>
      <c r="P10" s="683"/>
      <c r="Q10" s="622" t="s">
        <v>196</v>
      </c>
      <c r="R10" s="623">
        <v>2323.2330000000002</v>
      </c>
      <c r="S10" s="623">
        <v>622.78599999999994</v>
      </c>
      <c r="T10" s="671">
        <v>3.7303873240567391</v>
      </c>
    </row>
    <row r="11" spans="2:28" ht="15.75">
      <c r="B11" s="624" t="s">
        <v>215</v>
      </c>
      <c r="C11" s="623">
        <v>4620.1289999999999</v>
      </c>
      <c r="D11" s="623">
        <v>13387</v>
      </c>
      <c r="E11" s="671">
        <v>1.9787724757864116</v>
      </c>
      <c r="F11" s="872"/>
      <c r="G11" s="624" t="s">
        <v>309</v>
      </c>
      <c r="H11" s="623">
        <v>750.30200000000002</v>
      </c>
      <c r="I11" s="625">
        <v>4681</v>
      </c>
      <c r="J11" s="672">
        <v>2.3521176212420452</v>
      </c>
      <c r="K11" s="683"/>
      <c r="L11" s="622" t="s">
        <v>309</v>
      </c>
      <c r="M11" s="623">
        <v>3714.6060000000002</v>
      </c>
      <c r="N11" s="623">
        <v>727.84299999999996</v>
      </c>
      <c r="O11" s="671">
        <v>5.1035814042314076</v>
      </c>
      <c r="P11" s="683"/>
      <c r="Q11" s="622" t="s">
        <v>213</v>
      </c>
      <c r="R11" s="623">
        <v>1042.8599999999999</v>
      </c>
      <c r="S11" s="623">
        <v>194.45</v>
      </c>
      <c r="T11" s="671">
        <v>5.3631267678066337</v>
      </c>
    </row>
    <row r="12" spans="2:28" ht="16.5" thickBot="1">
      <c r="B12" s="624" t="s">
        <v>309</v>
      </c>
      <c r="C12" s="623">
        <v>4214.7960000000003</v>
      </c>
      <c r="D12" s="625">
        <v>10918</v>
      </c>
      <c r="E12" s="672">
        <v>3.1046963106467143</v>
      </c>
      <c r="F12" s="872"/>
      <c r="G12" s="624" t="s">
        <v>213</v>
      </c>
      <c r="H12" s="623">
        <v>698.61599999999999</v>
      </c>
      <c r="I12" s="625">
        <v>3100</v>
      </c>
      <c r="J12" s="672">
        <v>3.6870754761791669</v>
      </c>
      <c r="K12" s="683"/>
      <c r="L12" s="622" t="s">
        <v>213</v>
      </c>
      <c r="M12" s="623">
        <v>3714.0590000000002</v>
      </c>
      <c r="N12" s="623">
        <v>837.29399999999998</v>
      </c>
      <c r="O12" s="671">
        <v>4.4357883849639439</v>
      </c>
      <c r="P12" s="683"/>
      <c r="Q12" s="622" t="s">
        <v>207</v>
      </c>
      <c r="R12" s="623">
        <v>1013.395</v>
      </c>
      <c r="S12" s="623">
        <v>348.33600000000001</v>
      </c>
      <c r="T12" s="671">
        <v>2.9092456708465386</v>
      </c>
    </row>
    <row r="13" spans="2:28" ht="16.5" thickBot="1">
      <c r="B13" s="624" t="s">
        <v>198</v>
      </c>
      <c r="C13" s="623">
        <v>3737.1759999999999</v>
      </c>
      <c r="D13" s="623">
        <v>3684</v>
      </c>
      <c r="E13" s="671">
        <v>1.5927710268265074</v>
      </c>
      <c r="F13" s="872"/>
      <c r="G13" s="1107" t="s">
        <v>326</v>
      </c>
      <c r="H13" s="626">
        <v>8291.0370000000003</v>
      </c>
      <c r="I13" s="1108">
        <v>42066</v>
      </c>
      <c r="J13" s="1109">
        <v>2.9022203584371415</v>
      </c>
      <c r="K13" s="683"/>
      <c r="L13" s="622" t="s">
        <v>214</v>
      </c>
      <c r="M13" s="623">
        <v>2698.518</v>
      </c>
      <c r="N13" s="623">
        <v>1057.075</v>
      </c>
      <c r="O13" s="671">
        <v>2.5528160253529788</v>
      </c>
      <c r="P13" s="683"/>
      <c r="Q13" s="622" t="s">
        <v>195</v>
      </c>
      <c r="R13" s="623">
        <v>583.79300000000001</v>
      </c>
      <c r="S13" s="623">
        <v>91.52</v>
      </c>
      <c r="T13" s="671">
        <v>6.3788570804195803</v>
      </c>
    </row>
    <row r="14" spans="2:28" ht="15.75">
      <c r="B14" s="624" t="s">
        <v>196</v>
      </c>
      <c r="C14" s="623">
        <v>3166.54</v>
      </c>
      <c r="D14" s="625">
        <v>3978</v>
      </c>
      <c r="E14" s="672">
        <v>2.75234987648698</v>
      </c>
      <c r="F14" s="872"/>
      <c r="G14" s="122"/>
      <c r="H14" s="122"/>
      <c r="I14" s="122"/>
      <c r="J14" s="122"/>
      <c r="K14" s="683"/>
      <c r="L14" s="622" t="s">
        <v>193</v>
      </c>
      <c r="M14" s="623">
        <v>2453.6999999999998</v>
      </c>
      <c r="N14" s="623">
        <v>963.15</v>
      </c>
      <c r="O14" s="671">
        <v>2.547578258838187</v>
      </c>
      <c r="P14" s="683"/>
      <c r="Q14" s="622" t="s">
        <v>364</v>
      </c>
      <c r="R14" s="623">
        <v>412.17099999999999</v>
      </c>
      <c r="S14" s="623">
        <v>74.162000000000006</v>
      </c>
      <c r="T14" s="671">
        <v>5.5577114964537087</v>
      </c>
    </row>
    <row r="15" spans="2:28" ht="16.5" thickBot="1">
      <c r="B15" s="624" t="s">
        <v>206</v>
      </c>
      <c r="C15" s="623">
        <v>2151.6060000000002</v>
      </c>
      <c r="D15" s="623">
        <v>2340</v>
      </c>
      <c r="E15" s="671">
        <v>2.3292535064282718</v>
      </c>
      <c r="F15" s="872"/>
      <c r="G15" s="122"/>
      <c r="H15" s="122"/>
      <c r="I15" s="122"/>
      <c r="J15" s="122"/>
      <c r="K15" s="683"/>
      <c r="L15" s="622" t="s">
        <v>206</v>
      </c>
      <c r="M15" s="623">
        <v>1453.83</v>
      </c>
      <c r="N15" s="623">
        <v>582.98099999999999</v>
      </c>
      <c r="O15" s="671">
        <v>2.4937862468931233</v>
      </c>
      <c r="P15" s="683"/>
      <c r="Q15" s="622" t="s">
        <v>202</v>
      </c>
      <c r="R15" s="623">
        <v>373.49799999999999</v>
      </c>
      <c r="S15" s="623">
        <v>109.25700000000001</v>
      </c>
      <c r="T15" s="671">
        <v>3.4185269593710239</v>
      </c>
    </row>
    <row r="16" spans="2:28" ht="16.5" thickBot="1">
      <c r="B16" s="1107" t="s">
        <v>326</v>
      </c>
      <c r="C16" s="626">
        <v>50868.927000000003</v>
      </c>
      <c r="D16" s="626">
        <v>108236</v>
      </c>
      <c r="E16" s="760">
        <v>2.3408014158304926</v>
      </c>
      <c r="F16" s="872"/>
      <c r="G16" s="122"/>
      <c r="H16" s="122"/>
      <c r="I16" s="122"/>
      <c r="J16" s="122"/>
      <c r="K16" s="683"/>
      <c r="L16" s="622" t="s">
        <v>207</v>
      </c>
      <c r="M16" s="623">
        <v>895.12099999999998</v>
      </c>
      <c r="N16" s="623">
        <v>197.31</v>
      </c>
      <c r="O16" s="671">
        <v>4.5366225736151229</v>
      </c>
      <c r="P16" s="683"/>
      <c r="Q16" s="622" t="s">
        <v>194</v>
      </c>
      <c r="R16" s="623">
        <v>371.65100000000001</v>
      </c>
      <c r="S16" s="623">
        <v>71.552999999999997</v>
      </c>
      <c r="T16" s="671">
        <v>5.1940659371375064</v>
      </c>
    </row>
    <row r="17" spans="2:21" ht="16.5" thickBot="1">
      <c r="B17" s="122"/>
      <c r="C17" s="122"/>
      <c r="D17" s="122"/>
      <c r="E17" s="122"/>
      <c r="F17" s="871"/>
      <c r="K17" s="683"/>
      <c r="L17" s="622" t="s">
        <v>215</v>
      </c>
      <c r="M17" s="623">
        <v>744.38</v>
      </c>
      <c r="N17" s="623">
        <v>295.87299999999999</v>
      </c>
      <c r="O17" s="671">
        <v>2.5158767444139887</v>
      </c>
      <c r="P17" s="683"/>
      <c r="Q17" s="622" t="s">
        <v>193</v>
      </c>
      <c r="R17" s="623">
        <v>232.149</v>
      </c>
      <c r="S17" s="623">
        <v>16.582000000000001</v>
      </c>
      <c r="T17" s="671">
        <v>14.000060306356289</v>
      </c>
      <c r="U17" s="122"/>
    </row>
    <row r="18" spans="2:21" ht="16.5" thickBot="1">
      <c r="B18" s="122"/>
      <c r="C18" s="122"/>
      <c r="D18" s="122"/>
      <c r="E18" s="122"/>
      <c r="F18" s="873"/>
      <c r="H18" s="122"/>
      <c r="I18" s="122"/>
      <c r="J18" s="122"/>
      <c r="K18" s="122"/>
      <c r="L18" s="1117" t="s">
        <v>211</v>
      </c>
      <c r="M18" s="1001">
        <v>579.09900000000005</v>
      </c>
      <c r="N18" s="1001">
        <v>246.58799999999999</v>
      </c>
      <c r="O18" s="1118">
        <v>2.3484476130225316</v>
      </c>
      <c r="P18" s="683"/>
      <c r="Q18" s="1002" t="s">
        <v>326</v>
      </c>
      <c r="R18" s="626">
        <v>13525.37</v>
      </c>
      <c r="S18" s="626">
        <v>3340.8939999999998</v>
      </c>
      <c r="T18" s="760">
        <v>4.0484283548056306</v>
      </c>
      <c r="U18" s="122"/>
    </row>
    <row r="19" spans="2:21" ht="16.5" thickBot="1">
      <c r="B19" s="122"/>
      <c r="C19" s="122"/>
      <c r="D19" s="122"/>
      <c r="E19" s="122"/>
      <c r="F19" s="874"/>
      <c r="K19" s="683"/>
      <c r="L19" s="1117" t="s">
        <v>210</v>
      </c>
      <c r="M19" s="1001">
        <v>428.44499999999999</v>
      </c>
      <c r="N19" s="1001">
        <v>111.384</v>
      </c>
      <c r="O19" s="1118">
        <v>3.8465578539107952</v>
      </c>
      <c r="P19" s="683"/>
      <c r="Q19" s="122"/>
      <c r="R19" s="122"/>
      <c r="S19" s="122"/>
      <c r="T19" s="122"/>
      <c r="U19" s="122"/>
    </row>
    <row r="20" spans="2:21" ht="15" customHeight="1" thickBot="1">
      <c r="B20" s="122"/>
      <c r="C20" s="122"/>
      <c r="D20" s="122"/>
      <c r="E20" s="122"/>
      <c r="F20" s="874"/>
      <c r="K20" s="683"/>
      <c r="L20" s="1002" t="s">
        <v>326</v>
      </c>
      <c r="M20" s="626">
        <v>35150.54</v>
      </c>
      <c r="N20" s="626">
        <v>10223.74</v>
      </c>
      <c r="O20" s="760">
        <v>3.4381292951503073</v>
      </c>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F26" s="122"/>
      <c r="G26" s="122"/>
      <c r="H26" s="122"/>
      <c r="I26" s="122"/>
      <c r="J26" s="122"/>
      <c r="L26" s="122"/>
      <c r="M26" s="122"/>
      <c r="N26" s="122"/>
      <c r="O26" s="122"/>
      <c r="Q26" s="122"/>
      <c r="R26" s="122"/>
      <c r="S26" s="122"/>
      <c r="T26" s="122"/>
      <c r="U26" s="122"/>
    </row>
    <row r="27" spans="2:21">
      <c r="B27" s="122"/>
      <c r="C27" s="122"/>
      <c r="D27" s="122"/>
      <c r="E27" s="122"/>
      <c r="F27" s="122"/>
      <c r="G27" s="122"/>
      <c r="H27" s="122"/>
      <c r="I27" s="122"/>
      <c r="J27" s="122"/>
      <c r="L27" s="122"/>
      <c r="M27" s="122"/>
      <c r="N27" s="122"/>
      <c r="O27" s="122"/>
      <c r="Q27" s="122"/>
      <c r="R27" s="122"/>
      <c r="S27" s="122"/>
      <c r="T27" s="122"/>
      <c r="U27" s="122"/>
    </row>
    <row r="28" spans="2:21">
      <c r="B28" s="122"/>
      <c r="C28" s="122"/>
      <c r="D28" s="122"/>
      <c r="E28" s="122"/>
      <c r="F28" s="122"/>
      <c r="G28" s="122"/>
      <c r="H28" s="122"/>
      <c r="I28" s="122"/>
      <c r="J28" s="122"/>
      <c r="L28" s="122"/>
      <c r="M28" s="122"/>
      <c r="N28" s="122"/>
      <c r="O28" s="122"/>
      <c r="Q28" s="122"/>
      <c r="R28" s="122"/>
      <c r="S28" s="122"/>
      <c r="T28" s="122"/>
      <c r="U28" s="122"/>
    </row>
    <row r="29" spans="2:21">
      <c r="B29" s="122"/>
      <c r="C29" s="122"/>
      <c r="D29" s="122"/>
      <c r="E29" s="122"/>
      <c r="F29" s="122"/>
      <c r="G29" s="122"/>
      <c r="H29" s="122"/>
      <c r="I29" s="122"/>
      <c r="J29" s="122"/>
      <c r="K29" s="122"/>
      <c r="L29" s="122"/>
      <c r="M29" s="122"/>
      <c r="N29" s="122"/>
      <c r="O29" s="122"/>
      <c r="Q29" s="122"/>
      <c r="R29" s="122"/>
      <c r="S29" s="122"/>
      <c r="T29" s="122"/>
      <c r="U29" s="122"/>
    </row>
    <row r="30" spans="2:21">
      <c r="B30" s="122"/>
      <c r="C30" s="122"/>
      <c r="D30" s="122"/>
      <c r="E30" s="122"/>
      <c r="F30" s="122"/>
      <c r="G30" s="122"/>
      <c r="H30" s="122"/>
      <c r="I30" s="122"/>
      <c r="J30" s="122"/>
      <c r="K30" s="122"/>
      <c r="L30" s="122"/>
      <c r="M30" s="122"/>
      <c r="N30" s="122"/>
      <c r="O30" s="122"/>
      <c r="Q30" s="122"/>
      <c r="R30" s="122"/>
      <c r="S30" s="122"/>
      <c r="T30" s="122"/>
    </row>
    <row r="31" spans="2:21">
      <c r="B31" s="122"/>
      <c r="C31" s="122"/>
      <c r="D31" s="122"/>
      <c r="E31" s="122"/>
      <c r="F31" s="122"/>
      <c r="G31" s="122"/>
      <c r="H31" s="122"/>
      <c r="I31" s="122"/>
      <c r="J31" s="122"/>
      <c r="K31" s="122"/>
      <c r="L31" s="122"/>
      <c r="M31" s="122"/>
      <c r="N31" s="122"/>
      <c r="O31" s="122"/>
    </row>
    <row r="32" spans="2:21">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c r="B37" s="122"/>
      <c r="C37" s="122"/>
      <c r="D37" s="122"/>
      <c r="E37" s="122"/>
      <c r="F37" s="122"/>
      <c r="G37" s="122"/>
      <c r="H37" s="122"/>
      <c r="I37" s="122"/>
      <c r="J37" s="122"/>
      <c r="K37" s="122"/>
      <c r="L37" s="122"/>
    </row>
    <row r="38" spans="2:20">
      <c r="B38" s="122"/>
      <c r="C38" s="122"/>
      <c r="D38" s="122"/>
      <c r="E38" s="122"/>
      <c r="F38" s="122"/>
      <c r="G38" s="122"/>
      <c r="H38" s="122"/>
      <c r="I38" s="122"/>
      <c r="J38" s="122"/>
      <c r="K38" s="122"/>
      <c r="L38" s="122"/>
    </row>
    <row r="39" spans="2:20">
      <c r="B39" s="122"/>
      <c r="C39" s="122"/>
      <c r="D39" s="122"/>
      <c r="E39" s="122"/>
      <c r="F39" s="122"/>
      <c r="G39" s="122"/>
      <c r="H39" s="122"/>
      <c r="I39" s="122"/>
      <c r="J39" s="122"/>
      <c r="K39" s="122"/>
      <c r="L39" s="122"/>
    </row>
    <row r="40" spans="2:20">
      <c r="B40" s="122"/>
      <c r="C40" s="122"/>
      <c r="D40" s="122"/>
      <c r="E40" s="122"/>
      <c r="F40" s="122"/>
      <c r="G40" s="122"/>
      <c r="H40" s="122"/>
      <c r="I40" s="122"/>
      <c r="J40" s="122"/>
      <c r="K40" s="122"/>
      <c r="L40" s="122"/>
    </row>
    <row r="41" spans="2:20">
      <c r="B41" s="122"/>
      <c r="C41" s="122"/>
      <c r="D41" s="122"/>
      <c r="E41" s="122"/>
      <c r="F41" s="122"/>
      <c r="G41" s="122"/>
      <c r="H41" s="122"/>
      <c r="I41" s="122"/>
      <c r="J41" s="122"/>
      <c r="K41" s="122"/>
      <c r="L41" s="122"/>
    </row>
    <row r="42" spans="2:20">
      <c r="B42" s="122"/>
      <c r="C42" s="122"/>
      <c r="D42" s="122"/>
      <c r="E42" s="122"/>
      <c r="F42" s="122"/>
      <c r="G42" s="122"/>
      <c r="H42" s="122"/>
      <c r="I42" s="122"/>
      <c r="J42" s="122"/>
      <c r="K42" s="122"/>
      <c r="L42" s="122"/>
    </row>
    <row r="43" spans="2:20">
      <c r="B43" s="122"/>
      <c r="C43" s="122"/>
      <c r="D43" s="122"/>
      <c r="E43" s="122"/>
      <c r="F43" s="122"/>
      <c r="G43" s="122"/>
      <c r="H43" s="122"/>
      <c r="I43" s="122"/>
      <c r="J43" s="122"/>
      <c r="K43" s="122"/>
      <c r="L43" s="122"/>
    </row>
    <row r="44" spans="2:20">
      <c r="B44" s="122"/>
      <c r="C44" s="122"/>
      <c r="D44" s="122"/>
      <c r="E44" s="122"/>
      <c r="F44" s="122"/>
      <c r="G44" s="122"/>
      <c r="H44" s="122"/>
      <c r="I44" s="122"/>
      <c r="J44" s="122"/>
      <c r="K44" s="122"/>
      <c r="L44" s="122"/>
    </row>
    <row r="45" spans="2:20">
      <c r="B45" s="122"/>
      <c r="C45" s="122"/>
      <c r="D45" s="122"/>
      <c r="E45" s="122"/>
      <c r="F45" s="122"/>
      <c r="G45" s="122"/>
      <c r="H45" s="122"/>
      <c r="I45" s="122"/>
      <c r="J45" s="122"/>
      <c r="K45" s="122"/>
      <c r="L45" s="122"/>
    </row>
    <row r="46" spans="2:20">
      <c r="B46" s="122"/>
      <c r="C46" s="122"/>
      <c r="D46" s="122"/>
      <c r="E46" s="122"/>
      <c r="F46" s="122"/>
      <c r="G46" s="122"/>
      <c r="H46" s="122"/>
      <c r="I46" s="122"/>
      <c r="J46" s="122"/>
      <c r="K46" s="122"/>
      <c r="L46" s="122"/>
    </row>
    <row r="47" spans="2:20">
      <c r="B47" s="122"/>
      <c r="C47" s="122"/>
      <c r="D47" s="122"/>
      <c r="E47" s="122"/>
      <c r="F47" s="122"/>
      <c r="G47" s="122"/>
      <c r="H47" s="122"/>
      <c r="I47" s="122"/>
      <c r="J47" s="122"/>
      <c r="K47" s="122"/>
      <c r="L47" s="122"/>
    </row>
    <row r="48" spans="2:20">
      <c r="B48" s="122"/>
      <c r="C48" s="122"/>
      <c r="D48" s="122"/>
      <c r="E48" s="122"/>
      <c r="F48" s="122"/>
      <c r="G48" s="122"/>
      <c r="H48" s="122"/>
      <c r="I48" s="122"/>
      <c r="J48" s="122"/>
      <c r="K48" s="122"/>
      <c r="L48" s="122"/>
    </row>
    <row r="49" spans="2:12">
      <c r="B49" s="122"/>
      <c r="C49" s="122"/>
      <c r="D49" s="122"/>
      <c r="E49" s="122"/>
      <c r="F49" s="122"/>
      <c r="G49" s="122"/>
      <c r="H49" s="122"/>
      <c r="I49" s="122"/>
      <c r="J49" s="122"/>
      <c r="K49" s="122"/>
      <c r="L49" s="122"/>
    </row>
    <row r="50" spans="2:12">
      <c r="B50" s="122"/>
      <c r="C50" s="122"/>
      <c r="D50" s="122"/>
      <c r="E50" s="122"/>
      <c r="F50" s="122"/>
      <c r="G50" s="122"/>
      <c r="H50" s="122"/>
      <c r="I50" s="122"/>
      <c r="J50" s="122"/>
      <c r="K50" s="122"/>
      <c r="L50" s="122"/>
    </row>
    <row r="51" spans="2:12">
      <c r="B51" s="122"/>
      <c r="C51" s="122"/>
      <c r="D51" s="122"/>
      <c r="E51" s="122"/>
      <c r="F51" s="122"/>
      <c r="G51" s="122"/>
      <c r="H51" s="122"/>
      <c r="I51" s="122"/>
      <c r="J51" s="122"/>
      <c r="K51" s="122"/>
      <c r="L51" s="122"/>
    </row>
    <row r="52" spans="2:12">
      <c r="B52" s="122"/>
      <c r="C52" s="122"/>
      <c r="D52" s="122"/>
      <c r="E52" s="122"/>
      <c r="F52" s="122"/>
      <c r="G52" s="122"/>
      <c r="H52" s="122"/>
      <c r="I52" s="122"/>
      <c r="J52" s="122"/>
      <c r="K52" s="122"/>
      <c r="L52" s="122"/>
    </row>
    <row r="53" spans="2:12">
      <c r="B53" s="122"/>
      <c r="C53" s="122"/>
      <c r="D53" s="122"/>
      <c r="E53" s="122"/>
      <c r="F53" s="122"/>
      <c r="G53" s="122"/>
      <c r="H53" s="122"/>
      <c r="I53" s="122"/>
      <c r="J53" s="122"/>
      <c r="K53" s="122"/>
      <c r="L53" s="122"/>
    </row>
    <row r="54" spans="2:12">
      <c r="B54" s="122"/>
      <c r="C54" s="122"/>
      <c r="D54" s="122"/>
      <c r="E54" s="122"/>
      <c r="F54" s="122"/>
      <c r="G54" s="122"/>
      <c r="H54" s="122"/>
      <c r="I54" s="122"/>
      <c r="J54" s="122"/>
      <c r="K54" s="122"/>
      <c r="L54" s="122"/>
    </row>
    <row r="55" spans="2:12">
      <c r="B55" s="122"/>
      <c r="C55" s="122"/>
      <c r="D55" s="122"/>
      <c r="E55" s="122"/>
      <c r="F55" s="122"/>
      <c r="G55" s="122"/>
      <c r="H55" s="122"/>
      <c r="I55" s="122"/>
      <c r="J55" s="122"/>
      <c r="K55" s="122"/>
      <c r="L55" s="122"/>
    </row>
    <row r="56" spans="2:12">
      <c r="B56" s="122"/>
      <c r="C56" s="122"/>
      <c r="D56" s="122"/>
      <c r="E56" s="122"/>
      <c r="F56" s="122"/>
      <c r="G56" s="122"/>
      <c r="H56" s="122"/>
      <c r="I56" s="122"/>
      <c r="J56" s="122"/>
      <c r="K56" s="122"/>
      <c r="L56" s="122"/>
    </row>
    <row r="57" spans="2:12">
      <c r="B57" s="122"/>
      <c r="C57" s="122"/>
      <c r="D57" s="122"/>
      <c r="E57" s="122"/>
      <c r="F57" s="122"/>
      <c r="G57" s="122"/>
      <c r="H57" s="122"/>
      <c r="I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569" zoomScale="80" zoomScaleNormal="80" workbookViewId="0">
      <selection activeCell="S618" sqref="S618"/>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269" t="s">
        <v>259</v>
      </c>
      <c r="C5" s="1269"/>
      <c r="D5" s="1269"/>
      <c r="E5" s="1269"/>
      <c r="F5" s="1269"/>
      <c r="G5" s="1269"/>
      <c r="H5" s="1269"/>
      <c r="I5" s="1269"/>
      <c r="J5" s="1269"/>
      <c r="K5" s="1269"/>
      <c r="L5" s="1269"/>
    </row>
    <row r="6" spans="2:13" ht="18">
      <c r="B6" s="689"/>
      <c r="C6" s="689"/>
      <c r="D6" s="689"/>
      <c r="E6" s="689"/>
      <c r="F6" s="457" t="s">
        <v>260</v>
      </c>
      <c r="G6" s="689"/>
      <c r="H6" s="689"/>
      <c r="I6" s="689"/>
      <c r="J6" s="689"/>
      <c r="K6" s="689"/>
      <c r="L6" s="689"/>
    </row>
    <row r="7" spans="2:13" s="458" customFormat="1" ht="15">
      <c r="B7" s="1270" t="s">
        <v>261</v>
      </c>
      <c r="C7" s="1272" t="s">
        <v>22</v>
      </c>
      <c r="D7" s="1272" t="s">
        <v>262</v>
      </c>
      <c r="E7" s="1274" t="s">
        <v>263</v>
      </c>
      <c r="F7" s="1275"/>
      <c r="G7" s="1276"/>
      <c r="H7" s="1277" t="s">
        <v>264</v>
      </c>
      <c r="I7" s="1279" t="s">
        <v>265</v>
      </c>
      <c r="J7" s="1280"/>
      <c r="K7" s="1280"/>
      <c r="L7" s="1270"/>
    </row>
    <row r="8" spans="2:13">
      <c r="B8" s="1271"/>
      <c r="C8" s="1273"/>
      <c r="D8" s="1273"/>
      <c r="E8" s="1281" t="s">
        <v>266</v>
      </c>
      <c r="F8" s="1272" t="s">
        <v>267</v>
      </c>
      <c r="G8" s="1272" t="s">
        <v>268</v>
      </c>
      <c r="H8" s="1278"/>
      <c r="I8" s="1281" t="s">
        <v>269</v>
      </c>
      <c r="J8" s="1281" t="s">
        <v>24</v>
      </c>
      <c r="K8" s="1272" t="s">
        <v>270</v>
      </c>
      <c r="L8" s="1281" t="s">
        <v>271</v>
      </c>
    </row>
    <row r="9" spans="2:13">
      <c r="B9" s="1271"/>
      <c r="C9" s="1273"/>
      <c r="D9" s="1273"/>
      <c r="E9" s="1282"/>
      <c r="F9" s="1273"/>
      <c r="G9" s="1273"/>
      <c r="H9" s="1278"/>
      <c r="I9" s="1282"/>
      <c r="J9" s="1282"/>
      <c r="K9" s="1297"/>
      <c r="L9" s="1282"/>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272</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273</v>
      </c>
      <c r="C14" s="467">
        <v>111170</v>
      </c>
      <c r="D14" s="467">
        <v>8623</v>
      </c>
      <c r="E14" s="468">
        <v>4062</v>
      </c>
      <c r="F14" s="468">
        <v>4470</v>
      </c>
      <c r="G14" s="467">
        <v>91</v>
      </c>
      <c r="H14" s="467">
        <v>102547</v>
      </c>
      <c r="I14" s="467">
        <v>14124</v>
      </c>
      <c r="J14" s="467">
        <v>38146</v>
      </c>
      <c r="K14" s="467">
        <v>50276</v>
      </c>
      <c r="L14" s="469">
        <v>1</v>
      </c>
      <c r="M14" s="463"/>
    </row>
    <row r="15" spans="2:13" ht="15">
      <c r="B15" s="466" t="s">
        <v>274</v>
      </c>
      <c r="C15" s="467">
        <v>115203</v>
      </c>
      <c r="D15" s="467">
        <v>8222</v>
      </c>
      <c r="E15" s="468">
        <v>3948</v>
      </c>
      <c r="F15" s="468">
        <v>4170</v>
      </c>
      <c r="G15" s="467">
        <v>104</v>
      </c>
      <c r="H15" s="467">
        <v>106981</v>
      </c>
      <c r="I15" s="467">
        <v>15491</v>
      </c>
      <c r="J15" s="467">
        <v>36186</v>
      </c>
      <c r="K15" s="467">
        <v>55304</v>
      </c>
      <c r="L15" s="469">
        <v>0</v>
      </c>
      <c r="M15" s="463"/>
    </row>
    <row r="16" spans="2:13" ht="15">
      <c r="B16" s="466" t="s">
        <v>275</v>
      </c>
      <c r="C16" s="467">
        <v>116562</v>
      </c>
      <c r="D16" s="467">
        <v>10853</v>
      </c>
      <c r="E16" s="468">
        <v>5177</v>
      </c>
      <c r="F16" s="468">
        <v>5437</v>
      </c>
      <c r="G16" s="467">
        <v>239</v>
      </c>
      <c r="H16" s="467">
        <v>105709</v>
      </c>
      <c r="I16" s="467">
        <v>15320</v>
      </c>
      <c r="J16" s="467">
        <v>35101</v>
      </c>
      <c r="K16" s="467">
        <v>55288</v>
      </c>
      <c r="L16" s="469">
        <v>0</v>
      </c>
      <c r="M16" s="463"/>
    </row>
    <row r="17" spans="2:13" ht="15">
      <c r="B17" s="466" t="s">
        <v>276</v>
      </c>
      <c r="C17" s="467">
        <v>125105</v>
      </c>
      <c r="D17" s="467">
        <v>10047</v>
      </c>
      <c r="E17" s="468">
        <v>4413</v>
      </c>
      <c r="F17" s="468">
        <v>5418</v>
      </c>
      <c r="G17" s="467">
        <v>216</v>
      </c>
      <c r="H17" s="467">
        <v>115058</v>
      </c>
      <c r="I17" s="467">
        <v>16812</v>
      </c>
      <c r="J17" s="467">
        <v>42431</v>
      </c>
      <c r="K17" s="467">
        <v>55806</v>
      </c>
      <c r="L17" s="469">
        <v>9</v>
      </c>
      <c r="M17" s="463"/>
    </row>
    <row r="18" spans="2:13" ht="15">
      <c r="B18" s="466" t="s">
        <v>277</v>
      </c>
      <c r="C18" s="467">
        <v>112007</v>
      </c>
      <c r="D18" s="467">
        <v>9289</v>
      </c>
      <c r="E18" s="468">
        <v>4372</v>
      </c>
      <c r="F18" s="468">
        <v>4637</v>
      </c>
      <c r="G18" s="467">
        <v>280</v>
      </c>
      <c r="H18" s="467">
        <v>102718</v>
      </c>
      <c r="I18" s="467">
        <v>14362</v>
      </c>
      <c r="J18" s="467">
        <v>38076</v>
      </c>
      <c r="K18" s="467">
        <v>50272</v>
      </c>
      <c r="L18" s="469">
        <v>8</v>
      </c>
      <c r="M18" s="463"/>
    </row>
    <row r="19" spans="2:13" ht="15">
      <c r="B19" s="466" t="s">
        <v>278</v>
      </c>
      <c r="C19" s="467">
        <v>111410</v>
      </c>
      <c r="D19" s="467">
        <v>8309</v>
      </c>
      <c r="E19" s="468">
        <v>3771</v>
      </c>
      <c r="F19" s="468">
        <v>4321</v>
      </c>
      <c r="G19" s="467">
        <v>217</v>
      </c>
      <c r="H19" s="467">
        <v>103101</v>
      </c>
      <c r="I19" s="467">
        <v>13545</v>
      </c>
      <c r="J19" s="467">
        <v>39139</v>
      </c>
      <c r="K19" s="467">
        <v>50368</v>
      </c>
      <c r="L19" s="469">
        <v>49</v>
      </c>
      <c r="M19" s="463"/>
    </row>
    <row r="20" spans="2:13" ht="15">
      <c r="B20" s="466" t="s">
        <v>279</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280</v>
      </c>
      <c r="C21" s="467">
        <v>98819</v>
      </c>
      <c r="D21" s="467">
        <v>7846</v>
      </c>
      <c r="E21" s="468">
        <v>3484</v>
      </c>
      <c r="F21" s="468">
        <v>4232</v>
      </c>
      <c r="G21" s="467">
        <v>130</v>
      </c>
      <c r="H21" s="467">
        <v>90973</v>
      </c>
      <c r="I21" s="467">
        <v>12054</v>
      </c>
      <c r="J21" s="467">
        <v>36440</v>
      </c>
      <c r="K21" s="467">
        <v>42479</v>
      </c>
      <c r="L21" s="469">
        <v>0</v>
      </c>
      <c r="M21" s="463"/>
    </row>
    <row r="22" spans="2:13" ht="15">
      <c r="B22" s="466" t="s">
        <v>281</v>
      </c>
      <c r="C22" s="467">
        <v>123297</v>
      </c>
      <c r="D22" s="467">
        <v>8800</v>
      </c>
      <c r="E22" s="468">
        <v>3810</v>
      </c>
      <c r="F22" s="468">
        <v>4759</v>
      </c>
      <c r="G22" s="467">
        <v>231</v>
      </c>
      <c r="H22" s="470">
        <v>114497</v>
      </c>
      <c r="I22" s="470">
        <v>15331</v>
      </c>
      <c r="J22" s="470">
        <v>45240</v>
      </c>
      <c r="K22" s="470">
        <v>53925</v>
      </c>
      <c r="L22" s="471">
        <v>1</v>
      </c>
      <c r="M22" s="463"/>
    </row>
    <row r="23" spans="2:13" ht="15">
      <c r="B23" s="472" t="s">
        <v>282</v>
      </c>
      <c r="C23" s="467">
        <v>138891</v>
      </c>
      <c r="D23" s="467">
        <v>8798</v>
      </c>
      <c r="E23" s="468">
        <v>4032</v>
      </c>
      <c r="F23" s="468">
        <v>4489</v>
      </c>
      <c r="G23" s="467">
        <v>277</v>
      </c>
      <c r="H23" s="470">
        <v>130093</v>
      </c>
      <c r="I23" s="470">
        <v>18666</v>
      </c>
      <c r="J23" s="470">
        <v>51077</v>
      </c>
      <c r="K23" s="470">
        <v>60332</v>
      </c>
      <c r="L23" s="471">
        <v>18</v>
      </c>
      <c r="M23" s="463"/>
    </row>
    <row r="24" spans="2:13" ht="15">
      <c r="B24" s="472" t="s">
        <v>283</v>
      </c>
      <c r="C24" s="467">
        <v>120349</v>
      </c>
      <c r="D24" s="467">
        <v>7846</v>
      </c>
      <c r="E24" s="468">
        <v>3600</v>
      </c>
      <c r="F24" s="468">
        <v>4083</v>
      </c>
      <c r="G24" s="467">
        <v>163</v>
      </c>
      <c r="H24" s="470">
        <v>112503</v>
      </c>
      <c r="I24" s="470">
        <v>16315</v>
      </c>
      <c r="J24" s="470">
        <v>44463</v>
      </c>
      <c r="K24" s="470">
        <v>51721</v>
      </c>
      <c r="L24" s="471">
        <v>4</v>
      </c>
      <c r="M24" s="463"/>
    </row>
    <row r="25" spans="2:13" ht="15">
      <c r="B25" s="472" t="s">
        <v>284</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285</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286</v>
      </c>
      <c r="C29" s="689"/>
      <c r="D29" s="477"/>
      <c r="E29" s="689"/>
      <c r="F29" s="689"/>
      <c r="H29" s="689"/>
      <c r="I29" s="689"/>
      <c r="J29" s="689"/>
      <c r="K29" s="689"/>
      <c r="L29" s="689"/>
    </row>
    <row r="30" spans="2:13" s="458" customFormat="1" ht="18.75" customHeight="1">
      <c r="B30" s="689"/>
      <c r="C30" s="689"/>
      <c r="D30" s="689"/>
      <c r="E30" s="689"/>
      <c r="F30" s="457" t="s">
        <v>260</v>
      </c>
      <c r="G30" s="689"/>
      <c r="H30" s="689"/>
      <c r="I30" s="689"/>
      <c r="J30" s="689"/>
      <c r="K30" s="689"/>
      <c r="L30" s="689"/>
    </row>
    <row r="31" spans="2:13" ht="30">
      <c r="B31" s="690" t="s">
        <v>261</v>
      </c>
      <c r="C31" s="692" t="s">
        <v>22</v>
      </c>
      <c r="D31" s="692" t="s">
        <v>262</v>
      </c>
      <c r="E31" s="694" t="s">
        <v>263</v>
      </c>
      <c r="F31" s="695"/>
      <c r="G31" s="696"/>
      <c r="H31" s="697" t="s">
        <v>264</v>
      </c>
      <c r="I31" s="694" t="s">
        <v>265</v>
      </c>
      <c r="J31" s="695"/>
      <c r="K31" s="695"/>
      <c r="L31" s="695"/>
      <c r="M31" s="463"/>
    </row>
    <row r="32" spans="2:13" ht="15">
      <c r="B32" s="691"/>
      <c r="C32" s="693"/>
      <c r="D32" s="693"/>
      <c r="E32" s="700" t="s">
        <v>266</v>
      </c>
      <c r="F32" s="692" t="s">
        <v>267</v>
      </c>
      <c r="G32" s="692" t="s">
        <v>268</v>
      </c>
      <c r="H32" s="698"/>
      <c r="I32" s="700" t="s">
        <v>269</v>
      </c>
      <c r="J32" s="700" t="s">
        <v>24</v>
      </c>
      <c r="K32" s="692" t="s">
        <v>270</v>
      </c>
      <c r="L32" s="699" t="s">
        <v>271</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272</v>
      </c>
      <c r="H36" s="688"/>
      <c r="I36" s="688"/>
      <c r="J36" s="688"/>
      <c r="K36" s="688"/>
      <c r="L36" s="688"/>
    </row>
    <row r="37" spans="2:13" ht="12.75">
      <c r="B37" s="464"/>
      <c r="C37" s="464"/>
      <c r="D37" s="464"/>
      <c r="E37" s="464"/>
      <c r="F37" s="464"/>
      <c r="G37" s="464"/>
      <c r="H37" s="464"/>
      <c r="I37" s="464"/>
      <c r="J37" s="464"/>
      <c r="K37" s="464"/>
      <c r="L37" s="464"/>
    </row>
    <row r="38" spans="2:13" ht="15">
      <c r="B38" s="466" t="s">
        <v>273</v>
      </c>
      <c r="C38" s="479">
        <v>112149</v>
      </c>
      <c r="D38" s="479">
        <v>7252</v>
      </c>
      <c r="E38" s="480">
        <v>3259</v>
      </c>
      <c r="F38" s="480">
        <v>3523</v>
      </c>
      <c r="G38" s="479">
        <v>470</v>
      </c>
      <c r="H38" s="479">
        <v>104897</v>
      </c>
      <c r="I38" s="479">
        <v>14543</v>
      </c>
      <c r="J38" s="479">
        <v>38246</v>
      </c>
      <c r="K38" s="479">
        <v>52108</v>
      </c>
      <c r="L38" s="481">
        <v>0</v>
      </c>
      <c r="M38" s="463"/>
    </row>
    <row r="39" spans="2:13" ht="15">
      <c r="B39" s="466" t="s">
        <v>274</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275</v>
      </c>
      <c r="C40" s="479">
        <v>149470</v>
      </c>
      <c r="D40" s="479">
        <v>7601</v>
      </c>
      <c r="E40" s="480">
        <v>3691</v>
      </c>
      <c r="F40" s="480">
        <v>3784</v>
      </c>
      <c r="G40" s="479">
        <v>126</v>
      </c>
      <c r="H40" s="479">
        <v>141869</v>
      </c>
      <c r="I40" s="479">
        <v>21282</v>
      </c>
      <c r="J40" s="479">
        <v>48615</v>
      </c>
      <c r="K40" s="479">
        <v>71968</v>
      </c>
      <c r="L40" s="481">
        <v>4</v>
      </c>
      <c r="M40" s="463"/>
    </row>
    <row r="41" spans="2:13" ht="15">
      <c r="B41" s="466" t="s">
        <v>276</v>
      </c>
      <c r="C41" s="479">
        <v>129079</v>
      </c>
      <c r="D41" s="479">
        <v>9084</v>
      </c>
      <c r="E41" s="480">
        <v>4200</v>
      </c>
      <c r="F41" s="480">
        <v>4672</v>
      </c>
      <c r="G41" s="479">
        <v>212</v>
      </c>
      <c r="H41" s="479">
        <v>119995</v>
      </c>
      <c r="I41" s="479">
        <v>18707</v>
      </c>
      <c r="J41" s="479">
        <v>43144</v>
      </c>
      <c r="K41" s="479">
        <v>58144</v>
      </c>
      <c r="L41" s="481">
        <v>0</v>
      </c>
      <c r="M41" s="463"/>
    </row>
    <row r="42" spans="2:13" ht="15">
      <c r="B42" s="466" t="s">
        <v>277</v>
      </c>
      <c r="C42" s="482">
        <v>128921</v>
      </c>
      <c r="D42" s="482">
        <v>7616</v>
      </c>
      <c r="E42" s="480">
        <v>2998</v>
      </c>
      <c r="F42" s="480">
        <v>4131</v>
      </c>
      <c r="G42" s="479">
        <v>487</v>
      </c>
      <c r="H42" s="482">
        <v>121305</v>
      </c>
      <c r="I42" s="479">
        <v>19706</v>
      </c>
      <c r="J42" s="479">
        <v>45020</v>
      </c>
      <c r="K42" s="479">
        <v>56572</v>
      </c>
      <c r="L42" s="481">
        <v>7</v>
      </c>
      <c r="M42" s="463"/>
    </row>
    <row r="43" spans="2:13" ht="15">
      <c r="B43" s="466" t="s">
        <v>278</v>
      </c>
      <c r="C43" s="479">
        <v>112870</v>
      </c>
      <c r="D43" s="479">
        <v>6418</v>
      </c>
      <c r="E43" s="480">
        <v>2391</v>
      </c>
      <c r="F43" s="480">
        <v>3619</v>
      </c>
      <c r="G43" s="479">
        <v>408</v>
      </c>
      <c r="H43" s="479">
        <v>106452</v>
      </c>
      <c r="I43" s="479">
        <v>16361</v>
      </c>
      <c r="J43" s="479">
        <v>39344</v>
      </c>
      <c r="K43" s="479">
        <v>50741</v>
      </c>
      <c r="L43" s="481">
        <v>6</v>
      </c>
      <c r="M43" s="463"/>
    </row>
    <row r="44" spans="2:13" ht="15">
      <c r="B44" s="466" t="s">
        <v>279</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280</v>
      </c>
      <c r="C45" s="479">
        <v>100176</v>
      </c>
      <c r="D45" s="479">
        <v>6200</v>
      </c>
      <c r="E45" s="480">
        <v>2447</v>
      </c>
      <c r="F45" s="480">
        <v>3349</v>
      </c>
      <c r="G45" s="479">
        <v>404</v>
      </c>
      <c r="H45" s="479">
        <v>93976</v>
      </c>
      <c r="I45" s="479">
        <v>14262</v>
      </c>
      <c r="J45" s="479">
        <v>37783</v>
      </c>
      <c r="K45" s="479">
        <v>41925</v>
      </c>
      <c r="L45" s="481">
        <v>6</v>
      </c>
      <c r="M45" s="463"/>
    </row>
    <row r="46" spans="2:13" ht="15">
      <c r="B46" s="466" t="s">
        <v>281</v>
      </c>
      <c r="C46" s="479">
        <v>116510</v>
      </c>
      <c r="D46" s="479">
        <v>5572</v>
      </c>
      <c r="E46" s="480">
        <v>1460</v>
      </c>
      <c r="F46" s="480">
        <v>3789</v>
      </c>
      <c r="G46" s="479">
        <v>323</v>
      </c>
      <c r="H46" s="479">
        <v>110938</v>
      </c>
      <c r="I46" s="479">
        <v>17370</v>
      </c>
      <c r="J46" s="479">
        <v>41886</v>
      </c>
      <c r="K46" s="479">
        <v>51678</v>
      </c>
      <c r="L46" s="481">
        <v>4</v>
      </c>
      <c r="M46" s="463"/>
    </row>
    <row r="47" spans="2:13" ht="15">
      <c r="B47" s="472" t="s">
        <v>282</v>
      </c>
      <c r="C47" s="479">
        <v>123235</v>
      </c>
      <c r="D47" s="479">
        <v>5391</v>
      </c>
      <c r="E47" s="480">
        <v>1404</v>
      </c>
      <c r="F47" s="480">
        <v>3149</v>
      </c>
      <c r="G47" s="479">
        <v>838</v>
      </c>
      <c r="H47" s="479">
        <v>117844</v>
      </c>
      <c r="I47" s="479">
        <v>19563</v>
      </c>
      <c r="J47" s="479">
        <v>45078</v>
      </c>
      <c r="K47" s="479">
        <v>53199</v>
      </c>
      <c r="L47" s="481">
        <v>4</v>
      </c>
      <c r="M47" s="463"/>
    </row>
    <row r="48" spans="2:13" ht="15">
      <c r="B48" s="485" t="s">
        <v>283</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284</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287</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288</v>
      </c>
      <c r="C53" s="689"/>
      <c r="D53" s="477"/>
      <c r="E53" s="689"/>
      <c r="F53" s="689"/>
      <c r="H53" s="689"/>
      <c r="I53" s="689"/>
      <c r="J53" s="689"/>
      <c r="K53" s="689"/>
      <c r="L53" s="689"/>
    </row>
    <row r="54" spans="2:13" ht="18">
      <c r="B54" s="689"/>
      <c r="C54" s="689"/>
      <c r="D54" s="689"/>
      <c r="E54" s="689"/>
      <c r="F54" s="457" t="s">
        <v>260</v>
      </c>
      <c r="G54" s="689"/>
      <c r="H54" s="689"/>
      <c r="I54" s="689"/>
      <c r="J54" s="689"/>
      <c r="K54" s="689"/>
      <c r="L54" s="689"/>
    </row>
    <row r="55" spans="2:13" ht="30">
      <c r="B55" s="690" t="s">
        <v>261</v>
      </c>
      <c r="C55" s="692" t="s">
        <v>22</v>
      </c>
      <c r="D55" s="692" t="s">
        <v>262</v>
      </c>
      <c r="E55" s="694" t="s">
        <v>263</v>
      </c>
      <c r="F55" s="695"/>
      <c r="G55" s="696"/>
      <c r="H55" s="697" t="s">
        <v>264</v>
      </c>
      <c r="I55" s="694" t="s">
        <v>265</v>
      </c>
      <c r="J55" s="695"/>
      <c r="K55" s="695"/>
      <c r="L55" s="695"/>
      <c r="M55" s="463"/>
    </row>
    <row r="56" spans="2:13" ht="15" customHeight="1">
      <c r="B56" s="691"/>
      <c r="C56" s="693"/>
      <c r="D56" s="693"/>
      <c r="E56" s="700" t="s">
        <v>266</v>
      </c>
      <c r="F56" s="692" t="s">
        <v>267</v>
      </c>
      <c r="G56" s="692" t="s">
        <v>268</v>
      </c>
      <c r="H56" s="698"/>
      <c r="I56" s="700" t="s">
        <v>269</v>
      </c>
      <c r="J56" s="700" t="s">
        <v>24</v>
      </c>
      <c r="K56" s="692" t="s">
        <v>270</v>
      </c>
      <c r="L56" s="699" t="s">
        <v>271</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272</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273</v>
      </c>
      <c r="C62" s="479">
        <v>83900</v>
      </c>
      <c r="D62" s="479">
        <v>5741</v>
      </c>
      <c r="E62" s="480">
        <v>2277</v>
      </c>
      <c r="F62" s="480">
        <v>2883</v>
      </c>
      <c r="G62" s="479">
        <v>581</v>
      </c>
      <c r="H62" s="479">
        <v>78159</v>
      </c>
      <c r="I62" s="479">
        <v>11069</v>
      </c>
      <c r="J62" s="479">
        <v>29046</v>
      </c>
      <c r="K62" s="479">
        <v>38039</v>
      </c>
      <c r="L62" s="481">
        <v>5</v>
      </c>
      <c r="M62" s="463"/>
    </row>
    <row r="63" spans="2:13" ht="15">
      <c r="B63" s="466" t="s">
        <v>274</v>
      </c>
      <c r="C63" s="479">
        <v>97205</v>
      </c>
      <c r="D63" s="479">
        <v>5693</v>
      </c>
      <c r="E63" s="480">
        <v>1987</v>
      </c>
      <c r="F63" s="480">
        <v>3347</v>
      </c>
      <c r="G63" s="479">
        <v>359</v>
      </c>
      <c r="H63" s="479">
        <v>91512</v>
      </c>
      <c r="I63" s="479">
        <v>13704</v>
      </c>
      <c r="J63" s="479">
        <v>33306</v>
      </c>
      <c r="K63" s="479">
        <v>44498</v>
      </c>
      <c r="L63" s="481">
        <v>4</v>
      </c>
      <c r="M63" s="463"/>
    </row>
    <row r="64" spans="2:13" ht="15">
      <c r="B64" s="466" t="s">
        <v>275</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276</v>
      </c>
      <c r="C65" s="479">
        <v>103860</v>
      </c>
      <c r="D65" s="479">
        <v>6418</v>
      </c>
      <c r="E65" s="480">
        <v>2651</v>
      </c>
      <c r="F65" s="480">
        <v>3675</v>
      </c>
      <c r="G65" s="479">
        <v>92</v>
      </c>
      <c r="H65" s="479">
        <v>97442</v>
      </c>
      <c r="I65" s="479">
        <v>14969</v>
      </c>
      <c r="J65" s="479">
        <v>35067</v>
      </c>
      <c r="K65" s="479">
        <v>47394</v>
      </c>
      <c r="L65" s="481">
        <v>12</v>
      </c>
      <c r="M65" s="463"/>
    </row>
    <row r="66" spans="2:13" ht="15">
      <c r="B66" s="466" t="s">
        <v>277</v>
      </c>
      <c r="C66" s="482">
        <v>112470</v>
      </c>
      <c r="D66" s="482">
        <v>7604</v>
      </c>
      <c r="E66" s="480">
        <v>2858</v>
      </c>
      <c r="F66" s="480">
        <v>4353</v>
      </c>
      <c r="G66" s="479">
        <v>393</v>
      </c>
      <c r="H66" s="482">
        <v>104866</v>
      </c>
      <c r="I66" s="479">
        <v>17040</v>
      </c>
      <c r="J66" s="479">
        <v>35740</v>
      </c>
      <c r="K66" s="479">
        <v>52074</v>
      </c>
      <c r="L66" s="481">
        <v>12</v>
      </c>
      <c r="M66" s="463"/>
    </row>
    <row r="67" spans="2:13" ht="15">
      <c r="B67" s="466" t="s">
        <v>278</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279</v>
      </c>
      <c r="C68" s="479">
        <v>124601</v>
      </c>
      <c r="D68" s="479">
        <v>6169</v>
      </c>
      <c r="E68" s="480">
        <v>2106</v>
      </c>
      <c r="F68" s="480">
        <v>3919</v>
      </c>
      <c r="G68" s="479">
        <v>144</v>
      </c>
      <c r="H68" s="479">
        <v>118432</v>
      </c>
      <c r="I68" s="483">
        <v>17843</v>
      </c>
      <c r="J68" s="483">
        <v>41112</v>
      </c>
      <c r="K68" s="483">
        <v>59469</v>
      </c>
      <c r="L68" s="484">
        <v>8</v>
      </c>
      <c r="M68" s="463"/>
    </row>
    <row r="69" spans="2:13" ht="15">
      <c r="B69" s="466" t="s">
        <v>280</v>
      </c>
      <c r="C69" s="479">
        <v>112766</v>
      </c>
      <c r="D69" s="479">
        <v>6652</v>
      </c>
      <c r="E69" s="480">
        <v>2278</v>
      </c>
      <c r="F69" s="480">
        <v>4217</v>
      </c>
      <c r="G69" s="479">
        <v>157</v>
      </c>
      <c r="H69" s="479">
        <v>106114</v>
      </c>
      <c r="I69" s="479">
        <v>15233</v>
      </c>
      <c r="J69" s="479">
        <v>36223</v>
      </c>
      <c r="K69" s="479">
        <v>54651</v>
      </c>
      <c r="L69" s="481">
        <v>7</v>
      </c>
      <c r="M69" s="463"/>
    </row>
    <row r="70" spans="2:13" ht="15">
      <c r="B70" s="466" t="s">
        <v>281</v>
      </c>
      <c r="C70" s="479">
        <v>127669</v>
      </c>
      <c r="D70" s="479">
        <v>6143</v>
      </c>
      <c r="E70" s="480">
        <v>1834</v>
      </c>
      <c r="F70" s="480">
        <v>4173</v>
      </c>
      <c r="G70" s="479">
        <v>136</v>
      </c>
      <c r="H70" s="479">
        <v>121526</v>
      </c>
      <c r="I70" s="479">
        <v>17448</v>
      </c>
      <c r="J70" s="479">
        <v>41665</v>
      </c>
      <c r="K70" s="479">
        <v>62363</v>
      </c>
      <c r="L70" s="481">
        <v>50</v>
      </c>
      <c r="M70" s="463"/>
    </row>
    <row r="71" spans="2:13" ht="15">
      <c r="B71" s="472" t="s">
        <v>282</v>
      </c>
      <c r="C71" s="479">
        <v>133935</v>
      </c>
      <c r="D71" s="479">
        <v>6592</v>
      </c>
      <c r="E71" s="480">
        <v>1606</v>
      </c>
      <c r="F71" s="480">
        <v>4838</v>
      </c>
      <c r="G71" s="479">
        <v>148</v>
      </c>
      <c r="H71" s="479">
        <v>127343</v>
      </c>
      <c r="I71" s="479">
        <v>19284</v>
      </c>
      <c r="J71" s="479">
        <v>44437</v>
      </c>
      <c r="K71" s="479">
        <v>63514</v>
      </c>
      <c r="L71" s="481">
        <v>108</v>
      </c>
      <c r="M71" s="463"/>
    </row>
    <row r="72" spans="2:13" ht="15">
      <c r="B72" s="485" t="s">
        <v>283</v>
      </c>
      <c r="C72" s="479">
        <v>132864</v>
      </c>
      <c r="D72" s="479">
        <v>5207</v>
      </c>
      <c r="E72" s="480">
        <v>1621</v>
      </c>
      <c r="F72" s="480">
        <v>3252</v>
      </c>
      <c r="G72" s="479">
        <v>334</v>
      </c>
      <c r="H72" s="479">
        <v>127657</v>
      </c>
      <c r="I72" s="479">
        <v>18098</v>
      </c>
      <c r="J72" s="479">
        <v>43625</v>
      </c>
      <c r="K72" s="479">
        <v>65887</v>
      </c>
      <c r="L72" s="481">
        <v>47</v>
      </c>
      <c r="M72" s="463"/>
    </row>
    <row r="73" spans="2:13" ht="15">
      <c r="B73" s="485" t="s">
        <v>284</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289</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290</v>
      </c>
      <c r="C78" s="689"/>
      <c r="D78" s="477"/>
      <c r="E78" s="689"/>
      <c r="F78" s="689"/>
      <c r="H78" s="689"/>
      <c r="I78" s="689"/>
      <c r="J78" s="689"/>
      <c r="K78" s="689"/>
      <c r="L78" s="689"/>
    </row>
    <row r="79" spans="2:13" ht="18">
      <c r="B79" s="689"/>
      <c r="C79" s="689"/>
      <c r="D79" s="689"/>
      <c r="E79" s="689"/>
      <c r="F79" s="457" t="s">
        <v>260</v>
      </c>
      <c r="G79" s="689"/>
      <c r="H79" s="689"/>
      <c r="I79" s="689"/>
      <c r="J79" s="689"/>
      <c r="K79" s="689"/>
      <c r="L79" s="689"/>
    </row>
    <row r="80" spans="2:13" ht="30">
      <c r="B80" s="690" t="s">
        <v>261</v>
      </c>
      <c r="C80" s="692" t="s">
        <v>22</v>
      </c>
      <c r="D80" s="692" t="s">
        <v>262</v>
      </c>
      <c r="E80" s="694" t="s">
        <v>263</v>
      </c>
      <c r="F80" s="695"/>
      <c r="G80" s="696"/>
      <c r="H80" s="697" t="s">
        <v>264</v>
      </c>
      <c r="I80" s="694" t="s">
        <v>265</v>
      </c>
      <c r="J80" s="695"/>
      <c r="K80" s="695"/>
      <c r="L80" s="695"/>
      <c r="M80" s="463"/>
    </row>
    <row r="81" spans="2:13" ht="15">
      <c r="B81" s="691"/>
      <c r="C81" s="693"/>
      <c r="D81" s="693"/>
      <c r="E81" s="700" t="s">
        <v>266</v>
      </c>
      <c r="F81" s="692" t="s">
        <v>267</v>
      </c>
      <c r="G81" s="692" t="s">
        <v>268</v>
      </c>
      <c r="H81" s="698"/>
      <c r="I81" s="700" t="s">
        <v>269</v>
      </c>
      <c r="J81" s="700" t="s">
        <v>24</v>
      </c>
      <c r="K81" s="692" t="s">
        <v>270</v>
      </c>
      <c r="L81" s="699" t="s">
        <v>271</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272</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273</v>
      </c>
      <c r="C87" s="479">
        <v>112561</v>
      </c>
      <c r="D87" s="479">
        <v>7269</v>
      </c>
      <c r="E87" s="480">
        <v>2961</v>
      </c>
      <c r="F87" s="480">
        <v>4094</v>
      </c>
      <c r="G87" s="479">
        <v>214</v>
      </c>
      <c r="H87" s="479">
        <v>105292</v>
      </c>
      <c r="I87" s="479">
        <v>14362</v>
      </c>
      <c r="J87" s="479">
        <v>33796</v>
      </c>
      <c r="K87" s="479">
        <v>57000</v>
      </c>
      <c r="L87" s="481">
        <v>134</v>
      </c>
      <c r="M87" s="463"/>
    </row>
    <row r="88" spans="2:13" ht="15">
      <c r="B88" s="466" t="s">
        <v>274</v>
      </c>
      <c r="C88" s="479">
        <v>109077</v>
      </c>
      <c r="D88" s="479">
        <v>6316</v>
      </c>
      <c r="E88" s="480">
        <v>2645</v>
      </c>
      <c r="F88" s="480">
        <v>3187</v>
      </c>
      <c r="G88" s="479">
        <v>484</v>
      </c>
      <c r="H88" s="479">
        <v>102761</v>
      </c>
      <c r="I88" s="479">
        <v>14691</v>
      </c>
      <c r="J88" s="479">
        <v>32213</v>
      </c>
      <c r="K88" s="479">
        <v>55847</v>
      </c>
      <c r="L88" s="481">
        <v>10</v>
      </c>
      <c r="M88" s="463"/>
    </row>
    <row r="89" spans="2:13" ht="15">
      <c r="B89" s="466" t="s">
        <v>275</v>
      </c>
      <c r="C89" s="479">
        <v>130700</v>
      </c>
      <c r="D89" s="479">
        <v>6991</v>
      </c>
      <c r="E89" s="480">
        <v>3137</v>
      </c>
      <c r="F89" s="480">
        <v>3724</v>
      </c>
      <c r="G89" s="479">
        <v>130</v>
      </c>
      <c r="H89" s="479">
        <v>123709</v>
      </c>
      <c r="I89" s="479">
        <v>18690</v>
      </c>
      <c r="J89" s="479">
        <v>41521</v>
      </c>
      <c r="K89" s="479">
        <v>63498</v>
      </c>
      <c r="L89" s="481">
        <v>0</v>
      </c>
      <c r="M89" s="463"/>
    </row>
    <row r="90" spans="2:13" ht="15">
      <c r="B90" s="466" t="s">
        <v>276</v>
      </c>
      <c r="C90" s="479">
        <v>110848</v>
      </c>
      <c r="D90" s="479">
        <v>7885</v>
      </c>
      <c r="E90" s="480">
        <v>3953</v>
      </c>
      <c r="F90" s="480">
        <v>3801</v>
      </c>
      <c r="G90" s="479">
        <v>131</v>
      </c>
      <c r="H90" s="479">
        <v>102963</v>
      </c>
      <c r="I90" s="479">
        <v>15359</v>
      </c>
      <c r="J90" s="479">
        <v>34533</v>
      </c>
      <c r="K90" s="479">
        <v>53071</v>
      </c>
      <c r="L90" s="481">
        <v>0</v>
      </c>
      <c r="M90" s="463"/>
    </row>
    <row r="91" spans="2:13" ht="15">
      <c r="B91" s="466" t="s">
        <v>277</v>
      </c>
      <c r="C91" s="482">
        <v>112741</v>
      </c>
      <c r="D91" s="482">
        <v>6588</v>
      </c>
      <c r="E91" s="480">
        <v>2591</v>
      </c>
      <c r="F91" s="480">
        <v>3709</v>
      </c>
      <c r="G91" s="479">
        <v>288</v>
      </c>
      <c r="H91" s="482">
        <v>106153</v>
      </c>
      <c r="I91" s="479">
        <v>16207</v>
      </c>
      <c r="J91" s="479">
        <v>35142</v>
      </c>
      <c r="K91" s="479">
        <v>54804</v>
      </c>
      <c r="L91" s="481">
        <v>0</v>
      </c>
      <c r="M91" s="463"/>
    </row>
    <row r="92" spans="2:13" ht="15">
      <c r="B92" s="466" t="s">
        <v>278</v>
      </c>
      <c r="C92" s="479">
        <v>113572</v>
      </c>
      <c r="D92" s="479">
        <v>5596</v>
      </c>
      <c r="E92" s="480">
        <v>2136</v>
      </c>
      <c r="F92" s="480">
        <v>3336</v>
      </c>
      <c r="G92" s="479">
        <v>124</v>
      </c>
      <c r="H92" s="479">
        <v>107976</v>
      </c>
      <c r="I92" s="479">
        <v>19189</v>
      </c>
      <c r="J92" s="479">
        <v>41161</v>
      </c>
      <c r="K92" s="479">
        <v>47626</v>
      </c>
      <c r="L92" s="481">
        <v>0</v>
      </c>
      <c r="M92" s="463"/>
    </row>
    <row r="93" spans="2:13" ht="15">
      <c r="B93" s="466" t="s">
        <v>279</v>
      </c>
      <c r="C93" s="479">
        <v>107320</v>
      </c>
      <c r="D93" s="479">
        <v>6343</v>
      </c>
      <c r="E93" s="480">
        <v>2828</v>
      </c>
      <c r="F93" s="480">
        <v>3175</v>
      </c>
      <c r="G93" s="479">
        <v>340</v>
      </c>
      <c r="H93" s="479">
        <v>100977</v>
      </c>
      <c r="I93" s="483">
        <v>15242</v>
      </c>
      <c r="J93" s="483">
        <v>36412</v>
      </c>
      <c r="K93" s="483">
        <v>49323</v>
      </c>
      <c r="L93" s="484">
        <v>0</v>
      </c>
      <c r="M93" s="463"/>
    </row>
    <row r="94" spans="2:13" ht="15">
      <c r="B94" s="466" t="s">
        <v>280</v>
      </c>
      <c r="C94" s="479">
        <v>107606</v>
      </c>
      <c r="D94" s="479">
        <v>7100</v>
      </c>
      <c r="E94" s="480">
        <v>2545</v>
      </c>
      <c r="F94" s="480">
        <v>4414</v>
      </c>
      <c r="G94" s="479">
        <v>141</v>
      </c>
      <c r="H94" s="479">
        <v>100506</v>
      </c>
      <c r="I94" s="479">
        <v>14346</v>
      </c>
      <c r="J94" s="479">
        <v>38260</v>
      </c>
      <c r="K94" s="479">
        <v>47888</v>
      </c>
      <c r="L94" s="481">
        <v>12</v>
      </c>
      <c r="M94" s="463"/>
    </row>
    <row r="95" spans="2:13" ht="15">
      <c r="B95" s="466" t="s">
        <v>281</v>
      </c>
      <c r="C95" s="479">
        <v>114839</v>
      </c>
      <c r="D95" s="479">
        <v>5922</v>
      </c>
      <c r="E95" s="480">
        <v>1996</v>
      </c>
      <c r="F95" s="480">
        <v>3788</v>
      </c>
      <c r="G95" s="479">
        <v>138</v>
      </c>
      <c r="H95" s="479">
        <v>108917</v>
      </c>
      <c r="I95" s="479">
        <v>15899</v>
      </c>
      <c r="J95" s="479">
        <v>40817</v>
      </c>
      <c r="K95" s="479">
        <v>52201</v>
      </c>
      <c r="L95" s="481">
        <v>0</v>
      </c>
      <c r="M95" s="463"/>
    </row>
    <row r="96" spans="2:13" ht="15">
      <c r="B96" s="485" t="s">
        <v>282</v>
      </c>
      <c r="C96" s="479">
        <v>117095</v>
      </c>
      <c r="D96" s="479">
        <v>5393</v>
      </c>
      <c r="E96" s="480">
        <v>1697</v>
      </c>
      <c r="F96" s="480">
        <v>3512</v>
      </c>
      <c r="G96" s="479">
        <v>184</v>
      </c>
      <c r="H96" s="479">
        <v>111702</v>
      </c>
      <c r="I96" s="479">
        <v>16611</v>
      </c>
      <c r="J96" s="479">
        <v>43924</v>
      </c>
      <c r="K96" s="479">
        <v>51167</v>
      </c>
      <c r="L96" s="481">
        <v>0</v>
      </c>
      <c r="M96" s="463"/>
    </row>
    <row r="97" spans="2:15" ht="15">
      <c r="B97" s="485" t="s">
        <v>283</v>
      </c>
      <c r="C97" s="479">
        <v>110633</v>
      </c>
      <c r="D97" s="479">
        <v>6574</v>
      </c>
      <c r="E97" s="480">
        <v>1632</v>
      </c>
      <c r="F97" s="480">
        <v>4807</v>
      </c>
      <c r="G97" s="479">
        <v>135</v>
      </c>
      <c r="H97" s="479">
        <v>104059</v>
      </c>
      <c r="I97" s="479">
        <v>15314</v>
      </c>
      <c r="J97" s="479">
        <v>40847</v>
      </c>
      <c r="K97" s="479">
        <v>47898</v>
      </c>
      <c r="L97" s="481">
        <v>0</v>
      </c>
      <c r="M97" s="463"/>
    </row>
    <row r="98" spans="2:15" ht="15">
      <c r="B98" s="485" t="s">
        <v>284</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291</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292</v>
      </c>
      <c r="C103" s="689"/>
      <c r="D103" s="477"/>
      <c r="E103" s="689"/>
      <c r="F103" s="689"/>
      <c r="H103" s="689"/>
      <c r="I103" s="689"/>
      <c r="J103" s="689"/>
      <c r="K103" s="689"/>
      <c r="L103" s="689"/>
    </row>
    <row r="104" spans="2:15" ht="18">
      <c r="B104" s="689"/>
      <c r="C104" s="689"/>
      <c r="D104" s="689"/>
      <c r="E104" s="689"/>
      <c r="F104" s="457" t="s">
        <v>260</v>
      </c>
      <c r="G104" s="689"/>
      <c r="H104" s="689"/>
      <c r="I104" s="689"/>
      <c r="J104" s="689"/>
      <c r="K104" s="689"/>
      <c r="L104" s="689"/>
    </row>
    <row r="105" spans="2:15" ht="30">
      <c r="B105" s="690" t="s">
        <v>261</v>
      </c>
      <c r="C105" s="692" t="s">
        <v>22</v>
      </c>
      <c r="D105" s="692" t="s">
        <v>262</v>
      </c>
      <c r="E105" s="694" t="s">
        <v>263</v>
      </c>
      <c r="F105" s="695"/>
      <c r="G105" s="696"/>
      <c r="H105" s="697" t="s">
        <v>264</v>
      </c>
      <c r="I105" s="694" t="s">
        <v>265</v>
      </c>
      <c r="J105" s="695"/>
      <c r="K105" s="695"/>
      <c r="L105" s="695"/>
      <c r="N105" s="1268"/>
      <c r="O105" s="1268"/>
    </row>
    <row r="106" spans="2:15" ht="15">
      <c r="B106" s="691"/>
      <c r="C106" s="693"/>
      <c r="D106" s="693"/>
      <c r="E106" s="700" t="s">
        <v>266</v>
      </c>
      <c r="F106" s="692" t="s">
        <v>267</v>
      </c>
      <c r="G106" s="692" t="s">
        <v>268</v>
      </c>
      <c r="H106" s="698"/>
      <c r="I106" s="700" t="s">
        <v>269</v>
      </c>
      <c r="J106" s="700" t="s">
        <v>24</v>
      </c>
      <c r="K106" s="692" t="s">
        <v>270</v>
      </c>
      <c r="L106" s="699" t="s">
        <v>271</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272</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273</v>
      </c>
      <c r="C112" s="482">
        <v>88074</v>
      </c>
      <c r="D112" s="482">
        <v>4966</v>
      </c>
      <c r="E112" s="494">
        <v>1895</v>
      </c>
      <c r="F112" s="494">
        <v>2936</v>
      </c>
      <c r="G112" s="482">
        <v>135</v>
      </c>
      <c r="H112" s="495">
        <v>83108</v>
      </c>
      <c r="I112" s="482">
        <v>11335</v>
      </c>
      <c r="J112" s="495">
        <v>29439</v>
      </c>
      <c r="K112" s="495">
        <v>42334</v>
      </c>
      <c r="L112" s="496">
        <v>0</v>
      </c>
    </row>
    <row r="113" spans="2:15" ht="15">
      <c r="B113" s="466" t="s">
        <v>274</v>
      </c>
      <c r="C113" s="479">
        <v>84039</v>
      </c>
      <c r="D113" s="479">
        <v>5111</v>
      </c>
      <c r="E113" s="480">
        <v>2084</v>
      </c>
      <c r="F113" s="480">
        <v>2578</v>
      </c>
      <c r="G113" s="479">
        <v>449</v>
      </c>
      <c r="H113" s="479">
        <v>78928</v>
      </c>
      <c r="I113" s="479">
        <v>10671</v>
      </c>
      <c r="J113" s="479">
        <v>26527</v>
      </c>
      <c r="K113" s="479">
        <v>41730</v>
      </c>
      <c r="L113" s="481">
        <v>0</v>
      </c>
    </row>
    <row r="114" spans="2:15" ht="15">
      <c r="B114" s="466" t="s">
        <v>275</v>
      </c>
      <c r="C114" s="479">
        <v>124698</v>
      </c>
      <c r="D114" s="479">
        <v>6555</v>
      </c>
      <c r="E114" s="480">
        <v>2937</v>
      </c>
      <c r="F114" s="480">
        <v>3400</v>
      </c>
      <c r="G114" s="479">
        <v>218</v>
      </c>
      <c r="H114" s="479">
        <v>118143</v>
      </c>
      <c r="I114" s="479">
        <v>18187</v>
      </c>
      <c r="J114" s="479">
        <v>38810</v>
      </c>
      <c r="K114" s="479">
        <v>61146</v>
      </c>
      <c r="L114" s="481">
        <v>0</v>
      </c>
    </row>
    <row r="115" spans="2:15" ht="15">
      <c r="B115" s="466" t="s">
        <v>276</v>
      </c>
      <c r="C115" s="479">
        <v>92694</v>
      </c>
      <c r="D115" s="479">
        <v>5545</v>
      </c>
      <c r="E115" s="480">
        <v>2379</v>
      </c>
      <c r="F115" s="480">
        <v>3006</v>
      </c>
      <c r="G115" s="479">
        <v>160</v>
      </c>
      <c r="H115" s="479">
        <v>87149</v>
      </c>
      <c r="I115" s="479">
        <v>13286</v>
      </c>
      <c r="J115" s="479">
        <v>31469</v>
      </c>
      <c r="K115" s="479">
        <v>42394</v>
      </c>
      <c r="L115" s="481">
        <v>0</v>
      </c>
    </row>
    <row r="116" spans="2:15" ht="15">
      <c r="B116" s="466" t="s">
        <v>277</v>
      </c>
      <c r="C116" s="482">
        <v>118251</v>
      </c>
      <c r="D116" s="482">
        <v>5697</v>
      </c>
      <c r="E116" s="480">
        <v>2230</v>
      </c>
      <c r="F116" s="480">
        <v>3293</v>
      </c>
      <c r="G116" s="479">
        <v>174</v>
      </c>
      <c r="H116" s="482">
        <v>112554</v>
      </c>
      <c r="I116" s="479">
        <v>17224</v>
      </c>
      <c r="J116" s="479">
        <v>37242</v>
      </c>
      <c r="K116" s="479">
        <v>58088</v>
      </c>
      <c r="L116" s="481">
        <v>0</v>
      </c>
    </row>
    <row r="117" spans="2:15" ht="15">
      <c r="B117" s="466" t="s">
        <v>278</v>
      </c>
      <c r="C117" s="479">
        <v>113078</v>
      </c>
      <c r="D117" s="479">
        <v>5174</v>
      </c>
      <c r="E117" s="480">
        <v>1889</v>
      </c>
      <c r="F117" s="480">
        <v>3124</v>
      </c>
      <c r="G117" s="479">
        <v>161</v>
      </c>
      <c r="H117" s="479">
        <v>107904</v>
      </c>
      <c r="I117" s="479">
        <v>14580</v>
      </c>
      <c r="J117" s="479">
        <v>36857</v>
      </c>
      <c r="K117" s="479">
        <v>56460</v>
      </c>
      <c r="L117" s="481">
        <v>7</v>
      </c>
    </row>
    <row r="118" spans="2:15" ht="15">
      <c r="B118" s="466" t="s">
        <v>279</v>
      </c>
      <c r="C118" s="479">
        <v>103279</v>
      </c>
      <c r="D118" s="479">
        <v>4741</v>
      </c>
      <c r="E118" s="480">
        <v>1772</v>
      </c>
      <c r="F118" s="480">
        <v>2797</v>
      </c>
      <c r="G118" s="479">
        <v>172</v>
      </c>
      <c r="H118" s="479">
        <v>98538</v>
      </c>
      <c r="I118" s="483">
        <v>13237</v>
      </c>
      <c r="J118" s="483">
        <v>36277</v>
      </c>
      <c r="K118" s="483">
        <v>49014</v>
      </c>
      <c r="L118" s="484">
        <v>10</v>
      </c>
    </row>
    <row r="119" spans="2:15" ht="15">
      <c r="B119" s="466" t="s">
        <v>280</v>
      </c>
      <c r="C119" s="479">
        <v>99116</v>
      </c>
      <c r="D119" s="479">
        <v>5016</v>
      </c>
      <c r="E119" s="480">
        <v>1843</v>
      </c>
      <c r="F119" s="480">
        <v>2994</v>
      </c>
      <c r="G119" s="479">
        <v>179</v>
      </c>
      <c r="H119" s="479">
        <v>94100</v>
      </c>
      <c r="I119" s="479">
        <v>12819</v>
      </c>
      <c r="J119" s="479">
        <v>36213</v>
      </c>
      <c r="K119" s="479">
        <v>45061</v>
      </c>
      <c r="L119" s="481">
        <v>7</v>
      </c>
    </row>
    <row r="120" spans="2:15" ht="15">
      <c r="B120" s="466" t="s">
        <v>281</v>
      </c>
      <c r="C120" s="479">
        <v>100767</v>
      </c>
      <c r="D120" s="479">
        <v>4554</v>
      </c>
      <c r="E120" s="480">
        <v>1426</v>
      </c>
      <c r="F120" s="480">
        <v>2939</v>
      </c>
      <c r="G120" s="479">
        <v>189</v>
      </c>
      <c r="H120" s="479">
        <v>96213</v>
      </c>
      <c r="I120" s="479">
        <v>13486</v>
      </c>
      <c r="J120" s="479">
        <v>37044</v>
      </c>
      <c r="K120" s="479">
        <v>45683</v>
      </c>
      <c r="L120" s="481">
        <v>0</v>
      </c>
    </row>
    <row r="121" spans="2:15" ht="15">
      <c r="B121" s="485" t="s">
        <v>282</v>
      </c>
      <c r="C121" s="479">
        <v>111953</v>
      </c>
      <c r="D121" s="479">
        <v>4646</v>
      </c>
      <c r="E121" s="480">
        <v>1628</v>
      </c>
      <c r="F121" s="480">
        <v>2825</v>
      </c>
      <c r="G121" s="479">
        <v>193</v>
      </c>
      <c r="H121" s="479">
        <v>107307</v>
      </c>
      <c r="I121" s="479">
        <v>16054</v>
      </c>
      <c r="J121" s="479">
        <v>44030</v>
      </c>
      <c r="K121" s="479">
        <v>47223</v>
      </c>
      <c r="L121" s="481">
        <v>0</v>
      </c>
      <c r="N121" s="1268"/>
      <c r="O121" s="1268"/>
    </row>
    <row r="122" spans="2:15" ht="15">
      <c r="B122" s="485" t="s">
        <v>283</v>
      </c>
      <c r="C122" s="479">
        <v>106928</v>
      </c>
      <c r="D122" s="479">
        <v>5916</v>
      </c>
      <c r="E122" s="480">
        <v>1406</v>
      </c>
      <c r="F122" s="480">
        <v>4331</v>
      </c>
      <c r="G122" s="479">
        <v>179</v>
      </c>
      <c r="H122" s="479">
        <v>101012</v>
      </c>
      <c r="I122" s="479">
        <v>15280</v>
      </c>
      <c r="J122" s="479">
        <v>39118</v>
      </c>
      <c r="K122" s="479">
        <v>46614</v>
      </c>
      <c r="L122" s="481">
        <v>0</v>
      </c>
    </row>
    <row r="123" spans="2:15" ht="15">
      <c r="B123" s="485" t="s">
        <v>284</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293</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294</v>
      </c>
      <c r="C128" s="689"/>
      <c r="D128" s="477"/>
      <c r="E128" s="689"/>
      <c r="F128" s="689"/>
      <c r="H128" s="689"/>
      <c r="I128" s="689"/>
      <c r="J128" s="689"/>
      <c r="K128" s="689"/>
      <c r="L128" s="689"/>
    </row>
    <row r="129" spans="2:12" ht="18">
      <c r="B129" s="689"/>
      <c r="C129" s="689"/>
      <c r="D129" s="689"/>
      <c r="E129" s="689"/>
      <c r="F129" s="457" t="s">
        <v>260</v>
      </c>
      <c r="G129" s="689"/>
      <c r="H129" s="689"/>
      <c r="I129" s="689"/>
      <c r="J129" s="689"/>
      <c r="K129" s="689"/>
      <c r="L129" s="689"/>
    </row>
    <row r="130" spans="2:12" ht="30">
      <c r="B130" s="690" t="s">
        <v>261</v>
      </c>
      <c r="C130" s="692" t="s">
        <v>22</v>
      </c>
      <c r="D130" s="692" t="s">
        <v>262</v>
      </c>
      <c r="E130" s="694" t="s">
        <v>263</v>
      </c>
      <c r="F130" s="695"/>
      <c r="G130" s="696"/>
      <c r="H130" s="697" t="s">
        <v>264</v>
      </c>
      <c r="I130" s="694" t="s">
        <v>265</v>
      </c>
      <c r="J130" s="695"/>
      <c r="K130" s="695"/>
      <c r="L130" s="695"/>
    </row>
    <row r="131" spans="2:12" ht="15">
      <c r="B131" s="691"/>
      <c r="C131" s="693"/>
      <c r="D131" s="693"/>
      <c r="E131" s="700" t="s">
        <v>266</v>
      </c>
      <c r="F131" s="692" t="s">
        <v>267</v>
      </c>
      <c r="G131" s="692" t="s">
        <v>268</v>
      </c>
      <c r="H131" s="698"/>
      <c r="I131" s="700" t="s">
        <v>269</v>
      </c>
      <c r="J131" s="700" t="s">
        <v>24</v>
      </c>
      <c r="K131" s="692" t="s">
        <v>270</v>
      </c>
      <c r="L131" s="699" t="s">
        <v>271</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272</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273</v>
      </c>
      <c r="C137" s="482">
        <v>98825</v>
      </c>
      <c r="D137" s="482">
        <v>5077</v>
      </c>
      <c r="E137" s="494">
        <v>1951</v>
      </c>
      <c r="F137" s="494">
        <v>2934</v>
      </c>
      <c r="G137" s="482">
        <v>192</v>
      </c>
      <c r="H137" s="495">
        <v>93748</v>
      </c>
      <c r="I137" s="482">
        <v>12592</v>
      </c>
      <c r="J137" s="495">
        <v>33704</v>
      </c>
      <c r="K137" s="495">
        <v>47452</v>
      </c>
      <c r="L137" s="496">
        <v>0</v>
      </c>
    </row>
    <row r="138" spans="2:12" ht="15">
      <c r="B138" s="466" t="s">
        <v>274</v>
      </c>
      <c r="C138" s="479">
        <v>96358</v>
      </c>
      <c r="D138" s="479">
        <v>3952</v>
      </c>
      <c r="E138" s="480">
        <v>1338</v>
      </c>
      <c r="F138" s="480">
        <v>2444</v>
      </c>
      <c r="G138" s="479">
        <v>170</v>
      </c>
      <c r="H138" s="479">
        <v>92406</v>
      </c>
      <c r="I138" s="479">
        <v>13204</v>
      </c>
      <c r="J138" s="479">
        <v>30916</v>
      </c>
      <c r="K138" s="479">
        <v>48286</v>
      </c>
      <c r="L138" s="481">
        <v>0</v>
      </c>
    </row>
    <row r="139" spans="2:12" ht="15">
      <c r="B139" s="466" t="s">
        <v>275</v>
      </c>
      <c r="C139" s="479">
        <v>102617</v>
      </c>
      <c r="D139" s="479">
        <v>5781</v>
      </c>
      <c r="E139" s="480">
        <v>2534</v>
      </c>
      <c r="F139" s="480">
        <v>2928</v>
      </c>
      <c r="G139" s="479">
        <v>319</v>
      </c>
      <c r="H139" s="479">
        <v>96836</v>
      </c>
      <c r="I139" s="479">
        <v>14531</v>
      </c>
      <c r="J139" s="479">
        <v>32396</v>
      </c>
      <c r="K139" s="479">
        <v>49909</v>
      </c>
      <c r="L139" s="481">
        <v>0</v>
      </c>
    </row>
    <row r="140" spans="2:12" ht="15">
      <c r="B140" s="466" t="s">
        <v>276</v>
      </c>
      <c r="C140" s="479">
        <v>98159</v>
      </c>
      <c r="D140" s="479">
        <v>4984</v>
      </c>
      <c r="E140" s="480">
        <v>1996</v>
      </c>
      <c r="F140" s="480">
        <v>2917</v>
      </c>
      <c r="G140" s="479">
        <v>71</v>
      </c>
      <c r="H140" s="479">
        <v>93175</v>
      </c>
      <c r="I140" s="479">
        <v>13624</v>
      </c>
      <c r="J140" s="479">
        <v>28719</v>
      </c>
      <c r="K140" s="479">
        <v>50832</v>
      </c>
      <c r="L140" s="481">
        <v>0</v>
      </c>
    </row>
    <row r="141" spans="2:12" ht="15">
      <c r="B141" s="466" t="s">
        <v>277</v>
      </c>
      <c r="C141" s="482">
        <v>105455</v>
      </c>
      <c r="D141" s="482">
        <v>5233</v>
      </c>
      <c r="E141" s="480">
        <v>1970</v>
      </c>
      <c r="F141" s="480">
        <v>3179</v>
      </c>
      <c r="G141" s="479">
        <v>84</v>
      </c>
      <c r="H141" s="482">
        <v>100222</v>
      </c>
      <c r="I141" s="479">
        <v>15215</v>
      </c>
      <c r="J141" s="479">
        <v>30197</v>
      </c>
      <c r="K141" s="479">
        <v>54810</v>
      </c>
      <c r="L141" s="481">
        <v>0</v>
      </c>
    </row>
    <row r="142" spans="2:12" ht="15">
      <c r="B142" s="466" t="s">
        <v>278</v>
      </c>
      <c r="C142" s="479">
        <v>109247</v>
      </c>
      <c r="D142" s="479">
        <v>4601</v>
      </c>
      <c r="E142" s="480">
        <v>1793</v>
      </c>
      <c r="F142" s="480">
        <v>2741</v>
      </c>
      <c r="G142" s="479">
        <v>67</v>
      </c>
      <c r="H142" s="479">
        <v>104646</v>
      </c>
      <c r="I142" s="479">
        <v>14099</v>
      </c>
      <c r="J142" s="479">
        <v>31176</v>
      </c>
      <c r="K142" s="479">
        <v>59253</v>
      </c>
      <c r="L142" s="481">
        <v>118</v>
      </c>
    </row>
    <row r="143" spans="2:12" ht="15">
      <c r="B143" s="466" t="s">
        <v>279</v>
      </c>
      <c r="C143" s="479">
        <v>110620</v>
      </c>
      <c r="D143" s="479">
        <v>4972</v>
      </c>
      <c r="E143" s="480">
        <v>1781</v>
      </c>
      <c r="F143" s="480">
        <v>2775</v>
      </c>
      <c r="G143" s="479">
        <v>416</v>
      </c>
      <c r="H143" s="479">
        <v>105648</v>
      </c>
      <c r="I143" s="483">
        <v>14921</v>
      </c>
      <c r="J143" s="483">
        <v>33005</v>
      </c>
      <c r="K143" s="483">
        <v>57722</v>
      </c>
      <c r="L143" s="484">
        <v>0</v>
      </c>
    </row>
    <row r="144" spans="2:12" ht="15">
      <c r="B144" s="466" t="s">
        <v>280</v>
      </c>
      <c r="C144" s="479">
        <v>96801</v>
      </c>
      <c r="D144" s="479">
        <v>5179</v>
      </c>
      <c r="E144" s="480">
        <v>1821</v>
      </c>
      <c r="F144" s="480">
        <v>3229</v>
      </c>
      <c r="G144" s="479">
        <v>129</v>
      </c>
      <c r="H144" s="479">
        <v>91622</v>
      </c>
      <c r="I144" s="479">
        <v>12796</v>
      </c>
      <c r="J144" s="479">
        <v>30272</v>
      </c>
      <c r="K144" s="479">
        <v>48554</v>
      </c>
      <c r="L144" s="481">
        <v>0</v>
      </c>
    </row>
    <row r="145" spans="2:15" ht="15">
      <c r="B145" s="466" t="s">
        <v>281</v>
      </c>
      <c r="C145" s="479">
        <v>107646</v>
      </c>
      <c r="D145" s="479">
        <v>4825</v>
      </c>
      <c r="E145" s="480">
        <v>1418</v>
      </c>
      <c r="F145" s="480">
        <v>3246</v>
      </c>
      <c r="G145" s="479">
        <v>161</v>
      </c>
      <c r="H145" s="479">
        <v>102821</v>
      </c>
      <c r="I145" s="479">
        <v>14240</v>
      </c>
      <c r="J145" s="479">
        <v>34885</v>
      </c>
      <c r="K145" s="479">
        <v>53696</v>
      </c>
      <c r="L145" s="481">
        <v>0</v>
      </c>
      <c r="N145" s="1268"/>
      <c r="O145" s="1268"/>
    </row>
    <row r="146" spans="2:15" ht="15">
      <c r="B146" s="485" t="s">
        <v>282</v>
      </c>
      <c r="C146" s="479">
        <v>115813</v>
      </c>
      <c r="D146" s="479">
        <v>4899</v>
      </c>
      <c r="E146" s="480">
        <v>1505</v>
      </c>
      <c r="F146" s="480">
        <v>3198</v>
      </c>
      <c r="G146" s="479">
        <v>196</v>
      </c>
      <c r="H146" s="479">
        <v>110914</v>
      </c>
      <c r="I146" s="479">
        <v>16269</v>
      </c>
      <c r="J146" s="479">
        <v>37552</v>
      </c>
      <c r="K146" s="479">
        <v>57093</v>
      </c>
      <c r="L146" s="481">
        <v>0</v>
      </c>
    </row>
    <row r="147" spans="2:15" ht="15">
      <c r="B147" s="485" t="s">
        <v>283</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284</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295</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296</v>
      </c>
      <c r="C153" s="500"/>
      <c r="D153" s="501"/>
      <c r="E153" s="500"/>
      <c r="F153" s="500"/>
      <c r="G153" s="502"/>
      <c r="H153" s="500"/>
      <c r="I153" s="500"/>
      <c r="J153" s="500"/>
      <c r="K153" s="500"/>
      <c r="L153" s="503"/>
    </row>
    <row r="154" spans="2:15" ht="18">
      <c r="B154" s="504"/>
      <c r="C154" s="689"/>
      <c r="D154" s="689"/>
      <c r="E154" s="689"/>
      <c r="F154" s="457" t="s">
        <v>260</v>
      </c>
      <c r="G154" s="689"/>
      <c r="H154" s="689"/>
      <c r="I154" s="689"/>
      <c r="J154" s="689"/>
      <c r="K154" s="689"/>
      <c r="L154" s="505"/>
    </row>
    <row r="155" spans="2:15" ht="30">
      <c r="B155" s="506" t="s">
        <v>261</v>
      </c>
      <c r="C155" s="692" t="s">
        <v>22</v>
      </c>
      <c r="D155" s="692" t="s">
        <v>262</v>
      </c>
      <c r="E155" s="694" t="s">
        <v>263</v>
      </c>
      <c r="F155" s="695"/>
      <c r="G155" s="696"/>
      <c r="H155" s="697" t="s">
        <v>264</v>
      </c>
      <c r="I155" s="694" t="s">
        <v>265</v>
      </c>
      <c r="J155" s="695"/>
      <c r="K155" s="695"/>
      <c r="L155" s="507"/>
    </row>
    <row r="156" spans="2:15" ht="15">
      <c r="B156" s="508"/>
      <c r="C156" s="693"/>
      <c r="D156" s="693"/>
      <c r="E156" s="700" t="s">
        <v>266</v>
      </c>
      <c r="F156" s="692" t="s">
        <v>267</v>
      </c>
      <c r="G156" s="692" t="s">
        <v>268</v>
      </c>
      <c r="H156" s="698"/>
      <c r="I156" s="700" t="s">
        <v>269</v>
      </c>
      <c r="J156" s="700" t="s">
        <v>24</v>
      </c>
      <c r="K156" s="692" t="s">
        <v>270</v>
      </c>
      <c r="L156" s="509" t="s">
        <v>271</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272</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273</v>
      </c>
      <c r="C162" s="519">
        <v>92586</v>
      </c>
      <c r="D162" s="519">
        <v>5488</v>
      </c>
      <c r="E162" s="519">
        <v>2405</v>
      </c>
      <c r="F162" s="519">
        <v>2871</v>
      </c>
      <c r="G162" s="519">
        <v>212</v>
      </c>
      <c r="H162" s="519">
        <v>87098</v>
      </c>
      <c r="I162" s="519">
        <v>12144</v>
      </c>
      <c r="J162" s="519">
        <v>26875</v>
      </c>
      <c r="K162" s="519">
        <v>48079</v>
      </c>
      <c r="L162" s="520">
        <v>0</v>
      </c>
    </row>
    <row r="163" spans="2:15" ht="15">
      <c r="B163" s="518" t="s">
        <v>274</v>
      </c>
      <c r="C163" s="519">
        <v>112255</v>
      </c>
      <c r="D163" s="519">
        <v>5256</v>
      </c>
      <c r="E163" s="519">
        <v>2018</v>
      </c>
      <c r="F163" s="519">
        <v>3025</v>
      </c>
      <c r="G163" s="519">
        <v>213</v>
      </c>
      <c r="H163" s="519">
        <v>106999</v>
      </c>
      <c r="I163" s="519">
        <v>16377</v>
      </c>
      <c r="J163" s="519">
        <v>33664</v>
      </c>
      <c r="K163" s="519">
        <v>56958</v>
      </c>
      <c r="L163" s="520">
        <v>0</v>
      </c>
    </row>
    <row r="164" spans="2:15" ht="15">
      <c r="B164" s="518" t="s">
        <v>275</v>
      </c>
      <c r="C164" s="519">
        <v>127230</v>
      </c>
      <c r="D164" s="521">
        <v>6259</v>
      </c>
      <c r="E164" s="521">
        <v>2525</v>
      </c>
      <c r="F164" s="521">
        <v>3243</v>
      </c>
      <c r="G164" s="522">
        <v>491</v>
      </c>
      <c r="H164" s="519">
        <v>120971</v>
      </c>
      <c r="I164" s="521">
        <v>18611</v>
      </c>
      <c r="J164" s="521">
        <v>39166</v>
      </c>
      <c r="K164" s="521">
        <v>63194</v>
      </c>
      <c r="L164" s="523">
        <v>0</v>
      </c>
    </row>
    <row r="165" spans="2:15" ht="15">
      <c r="B165" s="518" t="s">
        <v>276</v>
      </c>
      <c r="C165" s="519">
        <v>134086</v>
      </c>
      <c r="D165" s="519">
        <v>6936</v>
      </c>
      <c r="E165" s="524">
        <v>3358</v>
      </c>
      <c r="F165" s="524">
        <v>3447</v>
      </c>
      <c r="G165" s="519">
        <v>131</v>
      </c>
      <c r="H165" s="519">
        <v>127150</v>
      </c>
      <c r="I165" s="519">
        <v>19264</v>
      </c>
      <c r="J165" s="519">
        <v>39401</v>
      </c>
      <c r="K165" s="519">
        <v>68485</v>
      </c>
      <c r="L165" s="520">
        <v>0</v>
      </c>
    </row>
    <row r="166" spans="2:15" ht="15">
      <c r="B166" s="518" t="s">
        <v>277</v>
      </c>
      <c r="C166" s="519">
        <v>136192</v>
      </c>
      <c r="D166" s="519">
        <v>6286</v>
      </c>
      <c r="E166" s="524">
        <v>2552</v>
      </c>
      <c r="F166" s="524">
        <v>3525</v>
      </c>
      <c r="G166" s="519">
        <v>209</v>
      </c>
      <c r="H166" s="519">
        <v>129906</v>
      </c>
      <c r="I166" s="519">
        <v>19631</v>
      </c>
      <c r="J166" s="519">
        <v>39130</v>
      </c>
      <c r="K166" s="519">
        <v>71145</v>
      </c>
      <c r="L166" s="520">
        <v>0</v>
      </c>
    </row>
    <row r="167" spans="2:15" ht="15">
      <c r="B167" s="518" t="s">
        <v>278</v>
      </c>
      <c r="C167" s="519">
        <v>125963</v>
      </c>
      <c r="D167" s="519">
        <v>6050</v>
      </c>
      <c r="E167" s="524">
        <v>2216</v>
      </c>
      <c r="F167" s="524">
        <v>3581</v>
      </c>
      <c r="G167" s="519">
        <v>253</v>
      </c>
      <c r="H167" s="519">
        <v>119913</v>
      </c>
      <c r="I167" s="519">
        <v>15850</v>
      </c>
      <c r="J167" s="519">
        <v>38915</v>
      </c>
      <c r="K167" s="519">
        <v>65148</v>
      </c>
      <c r="L167" s="520">
        <v>0</v>
      </c>
    </row>
    <row r="168" spans="2:15" ht="15">
      <c r="B168" s="518" t="s">
        <v>279</v>
      </c>
      <c r="C168" s="519">
        <v>125289</v>
      </c>
      <c r="D168" s="525">
        <v>5534</v>
      </c>
      <c r="E168" s="521">
        <v>1721</v>
      </c>
      <c r="F168" s="522">
        <v>3641</v>
      </c>
      <c r="G168" s="522">
        <v>172</v>
      </c>
      <c r="H168" s="519">
        <v>119755</v>
      </c>
      <c r="I168" s="521">
        <v>17578</v>
      </c>
      <c r="J168" s="521">
        <v>40395</v>
      </c>
      <c r="K168" s="521">
        <v>61782</v>
      </c>
      <c r="L168" s="523">
        <v>0</v>
      </c>
    </row>
    <row r="169" spans="2:15" ht="15">
      <c r="B169" s="518" t="s">
        <v>280</v>
      </c>
      <c r="C169" s="519">
        <v>123259</v>
      </c>
      <c r="D169" s="525">
        <v>5686</v>
      </c>
      <c r="E169" s="521">
        <v>1570</v>
      </c>
      <c r="F169" s="521">
        <v>4024</v>
      </c>
      <c r="G169" s="522">
        <v>92</v>
      </c>
      <c r="H169" s="519">
        <v>117573</v>
      </c>
      <c r="I169" s="521">
        <v>16732</v>
      </c>
      <c r="J169" s="521">
        <v>41497</v>
      </c>
      <c r="K169" s="521">
        <v>59344</v>
      </c>
      <c r="L169" s="523">
        <v>0</v>
      </c>
    </row>
    <row r="170" spans="2:15" ht="15">
      <c r="B170" s="518" t="s">
        <v>281</v>
      </c>
      <c r="C170" s="519">
        <v>137538</v>
      </c>
      <c r="D170" s="519">
        <v>6510</v>
      </c>
      <c r="E170" s="524">
        <v>1703</v>
      </c>
      <c r="F170" s="524">
        <v>4613</v>
      </c>
      <c r="G170" s="519">
        <v>194</v>
      </c>
      <c r="H170" s="519">
        <v>131028</v>
      </c>
      <c r="I170" s="519">
        <v>17460</v>
      </c>
      <c r="J170" s="519">
        <v>48788</v>
      </c>
      <c r="K170" s="519">
        <v>64780</v>
      </c>
      <c r="L170" s="520">
        <v>0</v>
      </c>
    </row>
    <row r="171" spans="2:15" ht="15">
      <c r="B171" s="526" t="s">
        <v>282</v>
      </c>
      <c r="C171" s="519">
        <v>148783</v>
      </c>
      <c r="D171" s="525">
        <v>6253</v>
      </c>
      <c r="E171" s="521">
        <v>1901</v>
      </c>
      <c r="F171" s="521">
        <v>3976</v>
      </c>
      <c r="G171" s="521">
        <v>376</v>
      </c>
      <c r="H171" s="524">
        <v>142530</v>
      </c>
      <c r="I171" s="521">
        <v>20892</v>
      </c>
      <c r="J171" s="521">
        <v>57047</v>
      </c>
      <c r="K171" s="521">
        <v>64591</v>
      </c>
      <c r="L171" s="523">
        <v>0</v>
      </c>
      <c r="N171" s="1268"/>
      <c r="O171" s="1268"/>
    </row>
    <row r="172" spans="2:15" ht="15">
      <c r="B172" s="527" t="s">
        <v>283</v>
      </c>
      <c r="C172" s="519">
        <v>127484</v>
      </c>
      <c r="D172" s="521">
        <v>5470</v>
      </c>
      <c r="E172" s="521">
        <v>1876</v>
      </c>
      <c r="F172" s="521">
        <v>3382</v>
      </c>
      <c r="G172" s="521">
        <v>212</v>
      </c>
      <c r="H172" s="521">
        <v>122014</v>
      </c>
      <c r="I172" s="521">
        <v>17928</v>
      </c>
      <c r="J172" s="521">
        <v>46417</v>
      </c>
      <c r="K172" s="521">
        <v>57669</v>
      </c>
      <c r="L172" s="523">
        <v>0</v>
      </c>
    </row>
    <row r="173" spans="2:15" ht="15">
      <c r="B173" s="527" t="s">
        <v>284</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02" t="s">
        <v>297</v>
      </c>
      <c r="D177" s="1302"/>
      <c r="E177" s="1302"/>
      <c r="F177" s="1302"/>
      <c r="G177" s="1302"/>
      <c r="H177" s="1302"/>
      <c r="I177" s="1302"/>
      <c r="J177" s="1302"/>
      <c r="K177" s="1302"/>
      <c r="L177" s="1303"/>
    </row>
    <row r="178" spans="2:12" ht="12.75">
      <c r="B178" s="513"/>
      <c r="C178" s="532"/>
      <c r="D178" s="532"/>
      <c r="E178" s="532"/>
      <c r="F178" s="532"/>
      <c r="G178" s="532"/>
      <c r="H178" s="532"/>
      <c r="I178" s="532"/>
      <c r="J178" s="532"/>
      <c r="K178" s="532"/>
      <c r="L178" s="533"/>
    </row>
    <row r="179" spans="2:12" ht="12.75">
      <c r="B179" s="534" t="s">
        <v>273</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274</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275</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276</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277</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278</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279</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280</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281</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282</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283</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284</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283" t="s">
        <v>261</v>
      </c>
      <c r="C194" s="1285" t="s">
        <v>22</v>
      </c>
      <c r="D194" s="1285" t="s">
        <v>262</v>
      </c>
      <c r="E194" s="1287" t="s">
        <v>263</v>
      </c>
      <c r="F194" s="1288"/>
      <c r="G194" s="1289"/>
      <c r="H194" s="1290" t="s">
        <v>264</v>
      </c>
      <c r="I194" s="1292" t="s">
        <v>265</v>
      </c>
      <c r="J194" s="1293"/>
      <c r="K194" s="1293"/>
      <c r="L194" s="1294"/>
    </row>
    <row r="195" spans="2:12" ht="12.75" customHeight="1">
      <c r="B195" s="1284"/>
      <c r="C195" s="1286"/>
      <c r="D195" s="1286"/>
      <c r="E195" s="1295" t="s">
        <v>266</v>
      </c>
      <c r="F195" s="1285" t="s">
        <v>267</v>
      </c>
      <c r="G195" s="1285" t="s">
        <v>268</v>
      </c>
      <c r="H195" s="1291"/>
      <c r="I195" s="1295" t="s">
        <v>269</v>
      </c>
      <c r="J195" s="1295" t="s">
        <v>24</v>
      </c>
      <c r="K195" s="1285" t="s">
        <v>270</v>
      </c>
      <c r="L195" s="1300" t="s">
        <v>271</v>
      </c>
    </row>
    <row r="196" spans="2:12" ht="12.75" customHeight="1">
      <c r="B196" s="1284"/>
      <c r="C196" s="1286"/>
      <c r="D196" s="1286"/>
      <c r="E196" s="1296"/>
      <c r="F196" s="1286"/>
      <c r="G196" s="1286"/>
      <c r="H196" s="1291"/>
      <c r="I196" s="1298"/>
      <c r="J196" s="1298"/>
      <c r="K196" s="1299"/>
      <c r="L196" s="1301"/>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02" t="s">
        <v>298</v>
      </c>
      <c r="D199" s="1302"/>
      <c r="E199" s="1302"/>
      <c r="F199" s="1302"/>
      <c r="G199" s="1302"/>
      <c r="H199" s="1302"/>
      <c r="I199" s="1302"/>
      <c r="J199" s="1302"/>
      <c r="K199" s="1302"/>
      <c r="L199" s="1303"/>
    </row>
    <row r="200" spans="2:12" ht="12.75">
      <c r="B200" s="515"/>
      <c r="C200" s="542"/>
      <c r="D200" s="542"/>
      <c r="E200" s="542"/>
      <c r="F200" s="542"/>
      <c r="G200" s="542"/>
      <c r="H200" s="542"/>
      <c r="I200" s="542"/>
      <c r="J200" s="542"/>
      <c r="K200" s="542"/>
      <c r="L200" s="543"/>
    </row>
    <row r="201" spans="2:12" ht="12.75">
      <c r="B201" s="534" t="s">
        <v>273</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274</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275</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276</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277</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278</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279</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280</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281</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282</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283</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284</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299</v>
      </c>
      <c r="G217" s="553"/>
      <c r="H217" s="553"/>
      <c r="I217" s="553"/>
      <c r="J217" s="553"/>
      <c r="K217" s="553"/>
      <c r="L217" s="555"/>
    </row>
    <row r="218" spans="2:12" ht="15.75">
      <c r="B218" s="556" t="s">
        <v>273</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274</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275</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276</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277</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278</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279</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280</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281</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282</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283</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284</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300</v>
      </c>
      <c r="C232" s="689"/>
      <c r="D232" s="477"/>
      <c r="E232" s="689"/>
      <c r="F232" s="689"/>
      <c r="H232" s="689"/>
      <c r="I232" s="689"/>
      <c r="J232" s="689"/>
      <c r="K232" s="689"/>
      <c r="L232" s="689"/>
    </row>
    <row r="233" spans="2:12" ht="18">
      <c r="B233" s="689"/>
      <c r="C233" s="689"/>
      <c r="D233" s="689"/>
      <c r="E233" s="689"/>
      <c r="F233" s="457" t="s">
        <v>260</v>
      </c>
      <c r="G233" s="689"/>
      <c r="H233" s="689"/>
      <c r="I233" s="689"/>
      <c r="J233" s="689"/>
      <c r="K233" s="689"/>
      <c r="L233" s="689"/>
    </row>
    <row r="234" spans="2:12" ht="12.75">
      <c r="B234" s="1306" t="s">
        <v>261</v>
      </c>
      <c r="C234" s="1285" t="s">
        <v>22</v>
      </c>
      <c r="D234" s="1285" t="s">
        <v>262</v>
      </c>
      <c r="E234" s="1287" t="s">
        <v>263</v>
      </c>
      <c r="F234" s="1288"/>
      <c r="G234" s="1289"/>
      <c r="H234" s="1290" t="s">
        <v>264</v>
      </c>
      <c r="I234" s="1287" t="s">
        <v>265</v>
      </c>
      <c r="J234" s="1288"/>
      <c r="K234" s="1288"/>
      <c r="L234" s="1288"/>
    </row>
    <row r="235" spans="2:12">
      <c r="B235" s="1307"/>
      <c r="C235" s="1286"/>
      <c r="D235" s="1286"/>
      <c r="E235" s="1295" t="s">
        <v>266</v>
      </c>
      <c r="F235" s="1285" t="s">
        <v>267</v>
      </c>
      <c r="G235" s="1285" t="s">
        <v>268</v>
      </c>
      <c r="H235" s="1291"/>
      <c r="I235" s="1295" t="s">
        <v>269</v>
      </c>
      <c r="J235" s="1295" t="s">
        <v>24</v>
      </c>
      <c r="K235" s="1285" t="s">
        <v>270</v>
      </c>
      <c r="L235" s="1292" t="s">
        <v>271</v>
      </c>
    </row>
    <row r="236" spans="2:12">
      <c r="B236" s="1307"/>
      <c r="C236" s="1286"/>
      <c r="D236" s="1286"/>
      <c r="E236" s="1296"/>
      <c r="F236" s="1286"/>
      <c r="G236" s="1286"/>
      <c r="H236" s="1291"/>
      <c r="I236" s="1296"/>
      <c r="J236" s="1296"/>
      <c r="K236" s="1286"/>
      <c r="L236" s="1304"/>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05" t="s">
        <v>272</v>
      </c>
      <c r="D239" s="1305"/>
      <c r="E239" s="1305"/>
      <c r="F239" s="1305"/>
      <c r="G239" s="1305"/>
      <c r="H239" s="1305"/>
      <c r="I239" s="1305"/>
      <c r="J239" s="1305"/>
      <c r="K239" s="1305"/>
      <c r="L239" s="1305"/>
    </row>
    <row r="240" spans="2:12" ht="12.75">
      <c r="B240" s="464"/>
      <c r="C240" s="464"/>
      <c r="D240" s="464"/>
      <c r="E240" s="464"/>
      <c r="F240" s="464"/>
      <c r="G240" s="464"/>
      <c r="H240" s="464"/>
      <c r="I240" s="464"/>
      <c r="J240" s="464"/>
      <c r="K240" s="464"/>
      <c r="L240" s="464"/>
    </row>
    <row r="241" spans="2:12" ht="15">
      <c r="B241" s="466" t="s">
        <v>273</v>
      </c>
      <c r="C241" s="519">
        <v>126933</v>
      </c>
      <c r="D241" s="519">
        <v>5327</v>
      </c>
      <c r="E241" s="519">
        <v>1825</v>
      </c>
      <c r="F241" s="519">
        <v>3369</v>
      </c>
      <c r="G241" s="519">
        <v>133</v>
      </c>
      <c r="H241" s="519">
        <v>121606</v>
      </c>
      <c r="I241" s="519">
        <v>17515</v>
      </c>
      <c r="J241" s="519">
        <v>44223</v>
      </c>
      <c r="K241" s="519">
        <v>59868</v>
      </c>
      <c r="L241" s="519">
        <v>0</v>
      </c>
    </row>
    <row r="242" spans="2:12" ht="15">
      <c r="B242" s="466" t="s">
        <v>274</v>
      </c>
      <c r="C242" s="519">
        <v>121694</v>
      </c>
      <c r="D242" s="519">
        <v>4973</v>
      </c>
      <c r="E242" s="519">
        <v>1590</v>
      </c>
      <c r="F242" s="519">
        <v>2886</v>
      </c>
      <c r="G242" s="519">
        <v>497</v>
      </c>
      <c r="H242" s="519">
        <v>116721</v>
      </c>
      <c r="I242" s="519">
        <v>16945</v>
      </c>
      <c r="J242" s="519">
        <v>38635</v>
      </c>
      <c r="K242" s="519">
        <v>61141</v>
      </c>
      <c r="L242" s="519">
        <v>0</v>
      </c>
    </row>
    <row r="243" spans="2:12" ht="15">
      <c r="B243" s="466" t="s">
        <v>275</v>
      </c>
      <c r="C243" s="519">
        <v>152951</v>
      </c>
      <c r="D243" s="521">
        <v>6916</v>
      </c>
      <c r="E243" s="521">
        <v>2373</v>
      </c>
      <c r="F243" s="521">
        <v>4370</v>
      </c>
      <c r="G243" s="522">
        <v>173</v>
      </c>
      <c r="H243" s="519">
        <v>146035</v>
      </c>
      <c r="I243" s="521">
        <v>22371</v>
      </c>
      <c r="J243" s="521">
        <v>45126</v>
      </c>
      <c r="K243" s="521">
        <v>78538</v>
      </c>
      <c r="L243" s="521">
        <v>0</v>
      </c>
    </row>
    <row r="244" spans="2:12" ht="15">
      <c r="B244" s="466" t="s">
        <v>276</v>
      </c>
      <c r="C244" s="519">
        <v>129248</v>
      </c>
      <c r="D244" s="519">
        <v>7236</v>
      </c>
      <c r="E244" s="524">
        <v>1620</v>
      </c>
      <c r="F244" s="524">
        <v>5403</v>
      </c>
      <c r="G244" s="519">
        <v>213</v>
      </c>
      <c r="H244" s="519">
        <v>122012</v>
      </c>
      <c r="I244" s="519">
        <v>18716</v>
      </c>
      <c r="J244" s="519">
        <v>37788</v>
      </c>
      <c r="K244" s="519">
        <v>65508</v>
      </c>
      <c r="L244" s="565">
        <v>0</v>
      </c>
    </row>
    <row r="245" spans="2:12" ht="15">
      <c r="B245" s="466" t="s">
        <v>277</v>
      </c>
      <c r="C245" s="519">
        <v>131824</v>
      </c>
      <c r="D245" s="519">
        <v>5570</v>
      </c>
      <c r="E245" s="524">
        <v>1935</v>
      </c>
      <c r="F245" s="524">
        <v>3142</v>
      </c>
      <c r="G245" s="519">
        <v>493</v>
      </c>
      <c r="H245" s="519">
        <v>126254</v>
      </c>
      <c r="I245" s="519">
        <v>18015</v>
      </c>
      <c r="J245" s="519">
        <v>35381</v>
      </c>
      <c r="K245" s="519">
        <v>72858</v>
      </c>
      <c r="L245" s="565">
        <v>0</v>
      </c>
    </row>
    <row r="246" spans="2:12" ht="15">
      <c r="B246" s="466" t="s">
        <v>278</v>
      </c>
      <c r="C246" s="519">
        <v>132799</v>
      </c>
      <c r="D246" s="519">
        <v>5321</v>
      </c>
      <c r="E246" s="524">
        <v>1610</v>
      </c>
      <c r="F246" s="524">
        <v>3221</v>
      </c>
      <c r="G246" s="519">
        <v>490</v>
      </c>
      <c r="H246" s="519">
        <v>127478</v>
      </c>
      <c r="I246" s="519">
        <v>18114</v>
      </c>
      <c r="J246" s="519">
        <v>34761</v>
      </c>
      <c r="K246" s="519">
        <v>74603</v>
      </c>
      <c r="L246" s="565">
        <v>0</v>
      </c>
    </row>
    <row r="247" spans="2:12" ht="15">
      <c r="B247" s="466" t="s">
        <v>279</v>
      </c>
      <c r="C247" s="519">
        <v>154186</v>
      </c>
      <c r="D247" s="566">
        <v>5336</v>
      </c>
      <c r="E247" s="521">
        <v>2038</v>
      </c>
      <c r="F247" s="522">
        <v>2807</v>
      </c>
      <c r="G247" s="522">
        <v>491</v>
      </c>
      <c r="H247" s="519">
        <v>148850</v>
      </c>
      <c r="I247" s="521">
        <v>25534</v>
      </c>
      <c r="J247" s="521">
        <v>52421</v>
      </c>
      <c r="K247" s="521">
        <v>70895</v>
      </c>
      <c r="L247" s="521">
        <v>0</v>
      </c>
    </row>
    <row r="248" spans="2:12" ht="15">
      <c r="B248" s="466" t="s">
        <v>280</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281</v>
      </c>
      <c r="C249" s="519">
        <v>153621</v>
      </c>
      <c r="D249" s="519">
        <v>6294</v>
      </c>
      <c r="E249" s="524">
        <v>1978</v>
      </c>
      <c r="F249" s="524">
        <v>4114</v>
      </c>
      <c r="G249" s="519">
        <v>202</v>
      </c>
      <c r="H249" s="519">
        <v>147327</v>
      </c>
      <c r="I249" s="519">
        <v>23535</v>
      </c>
      <c r="J249" s="519">
        <v>51385</v>
      </c>
      <c r="K249" s="519">
        <v>72407</v>
      </c>
      <c r="L249" s="565">
        <v>0</v>
      </c>
    </row>
    <row r="250" spans="2:12" ht="15">
      <c r="B250" s="485" t="s">
        <v>282</v>
      </c>
      <c r="C250" s="519">
        <v>158749</v>
      </c>
      <c r="D250" s="566">
        <v>6577</v>
      </c>
      <c r="E250" s="521">
        <v>2221</v>
      </c>
      <c r="F250" s="521">
        <v>4079</v>
      </c>
      <c r="G250" s="521">
        <v>277</v>
      </c>
      <c r="H250" s="524">
        <v>152172</v>
      </c>
      <c r="I250" s="521">
        <v>24574</v>
      </c>
      <c r="J250" s="521">
        <v>55554</v>
      </c>
      <c r="K250" s="521">
        <v>72044</v>
      </c>
      <c r="L250" s="521">
        <v>0</v>
      </c>
    </row>
    <row r="251" spans="2:12" ht="15">
      <c r="B251" s="485" t="s">
        <v>283</v>
      </c>
      <c r="C251" s="519">
        <v>143446</v>
      </c>
      <c r="D251" s="521">
        <v>5394</v>
      </c>
      <c r="E251" s="521">
        <v>1814</v>
      </c>
      <c r="F251" s="521">
        <v>3214</v>
      </c>
      <c r="G251" s="521">
        <v>366</v>
      </c>
      <c r="H251" s="521">
        <v>138052</v>
      </c>
      <c r="I251" s="521">
        <v>22526</v>
      </c>
      <c r="J251" s="521">
        <v>49307</v>
      </c>
      <c r="K251" s="521">
        <v>66219</v>
      </c>
      <c r="L251" s="521">
        <v>0</v>
      </c>
    </row>
    <row r="252" spans="2:12" ht="15">
      <c r="B252" s="485" t="s">
        <v>284</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02" t="s">
        <v>297</v>
      </c>
      <c r="D256" s="1302"/>
      <c r="E256" s="1302"/>
      <c r="F256" s="1302"/>
      <c r="G256" s="1302"/>
      <c r="H256" s="1302"/>
      <c r="I256" s="1302"/>
      <c r="J256" s="1302"/>
      <c r="K256" s="1302"/>
      <c r="L256" s="1302"/>
    </row>
    <row r="257" spans="2:12" ht="12.75">
      <c r="B257" s="464"/>
      <c r="C257" s="532"/>
      <c r="D257" s="532"/>
      <c r="E257" s="532"/>
      <c r="F257" s="532"/>
      <c r="G257" s="532"/>
      <c r="H257" s="532"/>
      <c r="I257" s="532"/>
      <c r="J257" s="532"/>
      <c r="K257" s="532"/>
      <c r="L257" s="532"/>
    </row>
    <row r="258" spans="2:12" ht="12.75">
      <c r="B258" s="570" t="s">
        <v>273</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274</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275</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276</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277</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278</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279</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280</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281</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282</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283</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284</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08" t="s">
        <v>261</v>
      </c>
      <c r="C273" s="1285" t="s">
        <v>22</v>
      </c>
      <c r="D273" s="1285" t="s">
        <v>262</v>
      </c>
      <c r="E273" s="1287" t="s">
        <v>263</v>
      </c>
      <c r="F273" s="1288"/>
      <c r="G273" s="1289"/>
      <c r="H273" s="1290" t="s">
        <v>264</v>
      </c>
      <c r="I273" s="1292" t="s">
        <v>265</v>
      </c>
      <c r="J273" s="1293"/>
      <c r="K273" s="1293"/>
      <c r="L273" s="1293"/>
    </row>
    <row r="274" spans="2:12" ht="11.25" customHeight="1">
      <c r="B274" s="1309"/>
      <c r="C274" s="1286"/>
      <c r="D274" s="1286"/>
      <c r="E274" s="1295" t="s">
        <v>266</v>
      </c>
      <c r="F274" s="1285" t="s">
        <v>267</v>
      </c>
      <c r="G274" s="1285" t="s">
        <v>268</v>
      </c>
      <c r="H274" s="1291"/>
      <c r="I274" s="1295" t="s">
        <v>269</v>
      </c>
      <c r="J274" s="1295" t="s">
        <v>24</v>
      </c>
      <c r="K274" s="1285" t="s">
        <v>270</v>
      </c>
      <c r="L274" s="1292" t="s">
        <v>271</v>
      </c>
    </row>
    <row r="275" spans="2:12" ht="11.25" customHeight="1">
      <c r="B275" s="1309"/>
      <c r="C275" s="1286"/>
      <c r="D275" s="1286"/>
      <c r="E275" s="1296"/>
      <c r="F275" s="1286"/>
      <c r="G275" s="1286"/>
      <c r="H275" s="1291"/>
      <c r="I275" s="1298"/>
      <c r="J275" s="1298"/>
      <c r="K275" s="1299"/>
      <c r="L275" s="1304"/>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02" t="s">
        <v>298</v>
      </c>
      <c r="D278" s="1302"/>
      <c r="E278" s="1302"/>
      <c r="F278" s="1302"/>
      <c r="G278" s="1302"/>
      <c r="H278" s="1302"/>
      <c r="I278" s="1302"/>
      <c r="J278" s="1302"/>
      <c r="K278" s="1302"/>
      <c r="L278" s="1302"/>
    </row>
    <row r="279" spans="2:12" ht="12.75">
      <c r="B279" s="127"/>
      <c r="C279" s="542"/>
      <c r="D279" s="542"/>
      <c r="E279" s="542"/>
      <c r="F279" s="542"/>
      <c r="G279" s="542"/>
      <c r="H279" s="542"/>
      <c r="I279" s="542"/>
      <c r="J279" s="542"/>
      <c r="K279" s="542"/>
      <c r="L279" s="542"/>
    </row>
    <row r="280" spans="2:12" ht="12.75">
      <c r="B280" s="570" t="s">
        <v>273</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274</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275</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276</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277</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278</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279</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280</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281</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282</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283</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284</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299</v>
      </c>
      <c r="G296" s="576"/>
      <c r="H296" s="576"/>
      <c r="I296" s="576"/>
      <c r="J296" s="576"/>
      <c r="K296" s="576"/>
      <c r="L296" s="576"/>
    </row>
    <row r="297" spans="2:12" ht="15.75">
      <c r="B297" s="556" t="s">
        <v>273</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274</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275</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276</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277</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278</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279</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280</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281</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282</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283</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284</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301</v>
      </c>
      <c r="C311" s="689"/>
      <c r="D311" s="477"/>
      <c r="E311" s="689"/>
      <c r="F311" s="689"/>
      <c r="H311" s="689"/>
      <c r="I311" s="689"/>
      <c r="J311" s="689"/>
      <c r="K311" s="689"/>
      <c r="L311" s="689"/>
    </row>
    <row r="312" spans="2:12" ht="18">
      <c r="B312" s="689"/>
      <c r="C312" s="689"/>
      <c r="D312" s="689"/>
      <c r="E312" s="689"/>
      <c r="F312" s="457" t="s">
        <v>260</v>
      </c>
      <c r="G312" s="689"/>
      <c r="H312" s="689"/>
      <c r="I312" s="689"/>
      <c r="J312" s="689"/>
      <c r="K312" s="689"/>
      <c r="L312" s="689"/>
    </row>
    <row r="313" spans="2:12" ht="12.75" customHeight="1">
      <c r="B313" s="1295" t="s">
        <v>261</v>
      </c>
      <c r="C313" s="1285" t="s">
        <v>22</v>
      </c>
      <c r="D313" s="1285" t="s">
        <v>262</v>
      </c>
      <c r="E313" s="1287" t="s">
        <v>263</v>
      </c>
      <c r="F313" s="1288"/>
      <c r="G313" s="1289"/>
      <c r="H313" s="1285" t="s">
        <v>264</v>
      </c>
      <c r="I313" s="1287" t="s">
        <v>265</v>
      </c>
      <c r="J313" s="1288"/>
      <c r="K313" s="1288"/>
      <c r="L313" s="1289"/>
    </row>
    <row r="314" spans="2:12" ht="11.25" customHeight="1">
      <c r="B314" s="1296"/>
      <c r="C314" s="1286"/>
      <c r="D314" s="1286"/>
      <c r="E314" s="1312" t="s">
        <v>302</v>
      </c>
      <c r="F314" s="1315" t="s">
        <v>303</v>
      </c>
      <c r="G314" s="1315" t="s">
        <v>304</v>
      </c>
      <c r="H314" s="1286"/>
      <c r="I314" s="1295" t="s">
        <v>269</v>
      </c>
      <c r="J314" s="1295" t="s">
        <v>24</v>
      </c>
      <c r="K314" s="1285" t="s">
        <v>270</v>
      </c>
      <c r="L314" s="1295" t="s">
        <v>271</v>
      </c>
    </row>
    <row r="315" spans="2:12" ht="11.25" customHeight="1">
      <c r="B315" s="1298"/>
      <c r="C315" s="1299"/>
      <c r="D315" s="1299"/>
      <c r="E315" s="1314"/>
      <c r="F315" s="1316"/>
      <c r="G315" s="1316"/>
      <c r="H315" s="1299"/>
      <c r="I315" s="1298"/>
      <c r="J315" s="1298"/>
      <c r="K315" s="1299"/>
      <c r="L315" s="1298"/>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05" t="s">
        <v>272</v>
      </c>
      <c r="D318" s="1305"/>
      <c r="E318" s="1305"/>
      <c r="F318" s="1305"/>
      <c r="G318" s="1305"/>
      <c r="H318" s="1305"/>
      <c r="I318" s="1305"/>
      <c r="J318" s="1305"/>
      <c r="K318" s="1305"/>
      <c r="L318" s="1318"/>
    </row>
    <row r="319" spans="2:12" ht="12.75">
      <c r="B319" s="741"/>
      <c r="C319" s="464"/>
      <c r="D319" s="464"/>
      <c r="E319" s="464"/>
      <c r="F319" s="464"/>
      <c r="G319" s="464"/>
      <c r="H319" s="464"/>
      <c r="I319" s="464"/>
      <c r="J319" s="464"/>
      <c r="K319" s="464"/>
      <c r="L319" s="736"/>
    </row>
    <row r="320" spans="2:12" ht="15">
      <c r="B320" s="743" t="s">
        <v>273</v>
      </c>
      <c r="C320" s="519">
        <v>138506</v>
      </c>
      <c r="D320" s="519">
        <v>6142</v>
      </c>
      <c r="E320" s="519">
        <v>1993</v>
      </c>
      <c r="F320" s="519">
        <v>3884</v>
      </c>
      <c r="G320" s="519">
        <v>265</v>
      </c>
      <c r="H320" s="519">
        <v>132364</v>
      </c>
      <c r="I320" s="519">
        <v>20220</v>
      </c>
      <c r="J320" s="519">
        <v>44455</v>
      </c>
      <c r="K320" s="519">
        <v>67689</v>
      </c>
      <c r="L320" s="519">
        <v>0</v>
      </c>
    </row>
    <row r="321" spans="2:12" ht="15">
      <c r="B321" s="743" t="s">
        <v>274</v>
      </c>
      <c r="C321" s="519">
        <v>138531</v>
      </c>
      <c r="D321" s="519">
        <v>6123</v>
      </c>
      <c r="E321" s="519">
        <v>2793</v>
      </c>
      <c r="F321" s="519">
        <v>2854</v>
      </c>
      <c r="G321" s="519">
        <v>476</v>
      </c>
      <c r="H321" s="519">
        <v>132408</v>
      </c>
      <c r="I321" s="519">
        <v>21889</v>
      </c>
      <c r="J321" s="519">
        <v>43116</v>
      </c>
      <c r="K321" s="519">
        <v>67403</v>
      </c>
      <c r="L321" s="519">
        <v>0</v>
      </c>
    </row>
    <row r="322" spans="2:12" ht="15">
      <c r="B322" s="743" t="s">
        <v>275</v>
      </c>
      <c r="C322" s="519">
        <v>156870</v>
      </c>
      <c r="D322" s="521">
        <v>6984</v>
      </c>
      <c r="E322" s="521">
        <v>3421</v>
      </c>
      <c r="F322" s="521">
        <v>3049</v>
      </c>
      <c r="G322" s="522">
        <v>514</v>
      </c>
      <c r="H322" s="519">
        <v>149886</v>
      </c>
      <c r="I322" s="521">
        <v>23196</v>
      </c>
      <c r="J322" s="521">
        <v>47568</v>
      </c>
      <c r="K322" s="521">
        <v>79122</v>
      </c>
      <c r="L322" s="522">
        <v>0</v>
      </c>
    </row>
    <row r="323" spans="2:12" ht="15">
      <c r="B323" s="743" t="s">
        <v>276</v>
      </c>
      <c r="C323" s="519">
        <v>154419</v>
      </c>
      <c r="D323" s="519">
        <v>6537</v>
      </c>
      <c r="E323" s="524">
        <v>3569</v>
      </c>
      <c r="F323" s="524">
        <v>2677</v>
      </c>
      <c r="G323" s="519">
        <v>291</v>
      </c>
      <c r="H323" s="519">
        <v>147882</v>
      </c>
      <c r="I323" s="519">
        <v>23310</v>
      </c>
      <c r="J323" s="519">
        <v>49649</v>
      </c>
      <c r="K323" s="519">
        <v>74923</v>
      </c>
      <c r="L323" s="519">
        <v>0</v>
      </c>
    </row>
    <row r="324" spans="2:12" ht="15">
      <c r="B324" s="743" t="s">
        <v>277</v>
      </c>
      <c r="C324" s="519">
        <v>139590</v>
      </c>
      <c r="D324" s="737">
        <v>4908</v>
      </c>
      <c r="E324" s="578">
        <v>2031</v>
      </c>
      <c r="F324" s="579">
        <v>2587</v>
      </c>
      <c r="G324" s="579">
        <v>290</v>
      </c>
      <c r="H324" s="737">
        <v>134682</v>
      </c>
      <c r="I324" s="578">
        <v>20098</v>
      </c>
      <c r="J324" s="578">
        <v>41501</v>
      </c>
      <c r="K324" s="579">
        <v>73083</v>
      </c>
      <c r="L324" s="519">
        <v>0</v>
      </c>
    </row>
    <row r="325" spans="2:12" ht="15">
      <c r="B325" s="743" t="s">
        <v>278</v>
      </c>
      <c r="C325" s="519">
        <v>156867</v>
      </c>
      <c r="D325" s="519">
        <v>5722</v>
      </c>
      <c r="E325" s="524">
        <v>2602</v>
      </c>
      <c r="F325" s="524">
        <v>2916</v>
      </c>
      <c r="G325" s="519">
        <v>204</v>
      </c>
      <c r="H325" s="519">
        <v>151145</v>
      </c>
      <c r="I325" s="519">
        <v>25134</v>
      </c>
      <c r="J325" s="519">
        <v>47518</v>
      </c>
      <c r="K325" s="519">
        <v>78493</v>
      </c>
      <c r="L325" s="519">
        <v>0</v>
      </c>
    </row>
    <row r="326" spans="2:12" ht="15">
      <c r="B326" s="743" t="s">
        <v>279</v>
      </c>
      <c r="C326" s="519">
        <v>136558</v>
      </c>
      <c r="D326" s="525">
        <v>4722</v>
      </c>
      <c r="E326" s="521">
        <v>2146</v>
      </c>
      <c r="F326" s="522">
        <v>2356</v>
      </c>
      <c r="G326" s="522">
        <v>220</v>
      </c>
      <c r="H326" s="519">
        <v>131836</v>
      </c>
      <c r="I326" s="521">
        <v>22431</v>
      </c>
      <c r="J326" s="521">
        <v>50040</v>
      </c>
      <c r="K326" s="521">
        <v>59365</v>
      </c>
      <c r="L326" s="522">
        <v>0</v>
      </c>
    </row>
    <row r="327" spans="2:12" ht="15">
      <c r="B327" s="743" t="s">
        <v>280</v>
      </c>
      <c r="C327" s="519">
        <v>149720</v>
      </c>
      <c r="D327" s="525">
        <v>5458</v>
      </c>
      <c r="E327" s="521">
        <v>2439</v>
      </c>
      <c r="F327" s="521">
        <v>2869</v>
      </c>
      <c r="G327" s="522">
        <v>150</v>
      </c>
      <c r="H327" s="519">
        <v>144262</v>
      </c>
      <c r="I327" s="521">
        <v>23092</v>
      </c>
      <c r="J327" s="521">
        <v>51892</v>
      </c>
      <c r="K327" s="521">
        <v>69278</v>
      </c>
      <c r="L327" s="522">
        <v>0</v>
      </c>
    </row>
    <row r="328" spans="2:12" ht="15">
      <c r="B328" s="743" t="s">
        <v>281</v>
      </c>
      <c r="C328" s="519">
        <v>153399</v>
      </c>
      <c r="D328" s="519">
        <v>6080</v>
      </c>
      <c r="E328" s="524">
        <v>2594</v>
      </c>
      <c r="F328" s="524">
        <v>3091</v>
      </c>
      <c r="G328" s="519">
        <v>395</v>
      </c>
      <c r="H328" s="519">
        <v>147319</v>
      </c>
      <c r="I328" s="519">
        <v>23819</v>
      </c>
      <c r="J328" s="519">
        <v>53822</v>
      </c>
      <c r="K328" s="519">
        <v>69678</v>
      </c>
      <c r="L328" s="519">
        <v>0</v>
      </c>
    </row>
    <row r="329" spans="2:12" ht="15">
      <c r="B329" s="744" t="s">
        <v>282</v>
      </c>
      <c r="C329" s="519">
        <v>149250</v>
      </c>
      <c r="D329" s="525">
        <v>6348</v>
      </c>
      <c r="E329" s="521">
        <v>2566</v>
      </c>
      <c r="F329" s="521">
        <v>3493</v>
      </c>
      <c r="G329" s="521">
        <v>289</v>
      </c>
      <c r="H329" s="524">
        <v>142902</v>
      </c>
      <c r="I329" s="521">
        <v>23916</v>
      </c>
      <c r="J329" s="521">
        <v>55460</v>
      </c>
      <c r="K329" s="521">
        <v>63526</v>
      </c>
      <c r="L329" s="522">
        <v>0</v>
      </c>
    </row>
    <row r="330" spans="2:12" ht="15">
      <c r="B330" s="744" t="s">
        <v>283</v>
      </c>
      <c r="C330" s="519">
        <v>152940</v>
      </c>
      <c r="D330" s="521">
        <v>5022</v>
      </c>
      <c r="E330" s="521">
        <v>2012</v>
      </c>
      <c r="F330" s="521">
        <v>2745</v>
      </c>
      <c r="G330" s="521">
        <v>265</v>
      </c>
      <c r="H330" s="521">
        <v>147918</v>
      </c>
      <c r="I330" s="521">
        <v>24712</v>
      </c>
      <c r="J330" s="521">
        <v>54026</v>
      </c>
      <c r="K330" s="521">
        <v>69180</v>
      </c>
      <c r="L330" s="522">
        <v>0</v>
      </c>
    </row>
    <row r="331" spans="2:12" ht="15">
      <c r="B331" s="744" t="s">
        <v>284</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02" t="s">
        <v>297</v>
      </c>
      <c r="D335" s="1302"/>
      <c r="E335" s="1302"/>
      <c r="F335" s="1302"/>
      <c r="G335" s="1302"/>
      <c r="H335" s="1302"/>
      <c r="I335" s="1302"/>
      <c r="J335" s="1302"/>
      <c r="K335" s="1302"/>
      <c r="L335" s="1319"/>
    </row>
    <row r="336" spans="2:12" ht="12.75">
      <c r="B336" s="741"/>
      <c r="C336" s="532"/>
      <c r="D336" s="532"/>
      <c r="E336" s="532"/>
      <c r="F336" s="532"/>
      <c r="G336" s="532"/>
      <c r="H336" s="532"/>
      <c r="I336" s="532"/>
      <c r="J336" s="532"/>
      <c r="K336" s="532"/>
      <c r="L336" s="738"/>
    </row>
    <row r="337" spans="2:12" ht="12.75">
      <c r="B337" s="747" t="s">
        <v>273</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274</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275</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276</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277</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278</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279</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280</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281</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282</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283</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284</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10" t="s">
        <v>261</v>
      </c>
      <c r="C352" s="1285" t="s">
        <v>22</v>
      </c>
      <c r="D352" s="1285" t="s">
        <v>262</v>
      </c>
      <c r="E352" s="1287" t="s">
        <v>263</v>
      </c>
      <c r="F352" s="1288"/>
      <c r="G352" s="1289"/>
      <c r="H352" s="1290" t="s">
        <v>264</v>
      </c>
      <c r="I352" s="1292" t="s">
        <v>265</v>
      </c>
      <c r="J352" s="1293"/>
      <c r="K352" s="1293"/>
      <c r="L352" s="1306"/>
    </row>
    <row r="353" spans="2:12" ht="11.25" customHeight="1">
      <c r="B353" s="1311"/>
      <c r="C353" s="1286"/>
      <c r="D353" s="1286"/>
      <c r="E353" s="1312" t="s">
        <v>302</v>
      </c>
      <c r="F353" s="1315" t="s">
        <v>303</v>
      </c>
      <c r="G353" s="1315" t="s">
        <v>304</v>
      </c>
      <c r="H353" s="1291"/>
      <c r="I353" s="1295" t="s">
        <v>269</v>
      </c>
      <c r="J353" s="1295" t="s">
        <v>24</v>
      </c>
      <c r="K353" s="1285" t="s">
        <v>270</v>
      </c>
      <c r="L353" s="1295" t="s">
        <v>271</v>
      </c>
    </row>
    <row r="354" spans="2:12" ht="11.25" customHeight="1">
      <c r="B354" s="1311"/>
      <c r="C354" s="1286"/>
      <c r="D354" s="1286"/>
      <c r="E354" s="1313"/>
      <c r="F354" s="1317"/>
      <c r="G354" s="1317"/>
      <c r="H354" s="1291"/>
      <c r="I354" s="1298"/>
      <c r="J354" s="1298"/>
      <c r="K354" s="1299"/>
      <c r="L354" s="1298"/>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02" t="s">
        <v>298</v>
      </c>
      <c r="D357" s="1302"/>
      <c r="E357" s="1302"/>
      <c r="F357" s="1302"/>
      <c r="G357" s="1302"/>
      <c r="H357" s="1302"/>
      <c r="I357" s="1302"/>
      <c r="J357" s="1302"/>
      <c r="K357" s="1302"/>
      <c r="L357" s="1319"/>
    </row>
    <row r="358" spans="2:12" ht="12.75">
      <c r="B358" s="742"/>
      <c r="C358" s="542"/>
      <c r="D358" s="542"/>
      <c r="E358" s="542"/>
      <c r="F358" s="542"/>
      <c r="G358" s="542"/>
      <c r="H358" s="542"/>
      <c r="I358" s="542"/>
      <c r="J358" s="542"/>
      <c r="K358" s="542"/>
      <c r="L358" s="740"/>
    </row>
    <row r="359" spans="2:12" ht="12.75">
      <c r="B359" s="747" t="s">
        <v>273</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274</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275</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276</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277</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278</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279</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280</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281</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282</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283</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284</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299</v>
      </c>
      <c r="G375" s="576"/>
      <c r="H375" s="576"/>
      <c r="I375" s="576"/>
      <c r="J375" s="576"/>
      <c r="K375" s="576"/>
      <c r="L375" s="576"/>
    </row>
    <row r="376" spans="2:16" ht="15.75">
      <c r="B376" s="556" t="s">
        <v>273</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274</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275</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276</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277</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278</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279</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280</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281</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282</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283</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284</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323</v>
      </c>
    </row>
    <row r="393" spans="2:12" ht="12.75" customHeight="1">
      <c r="B393" s="1266" t="s">
        <v>261</v>
      </c>
      <c r="C393" s="1264" t="s">
        <v>22</v>
      </c>
      <c r="D393" s="1264" t="s">
        <v>262</v>
      </c>
      <c r="E393" s="1323" t="s">
        <v>263</v>
      </c>
      <c r="F393" s="1324"/>
      <c r="G393" s="1325"/>
      <c r="H393" s="1326" t="s">
        <v>264</v>
      </c>
      <c r="I393" s="1323" t="s">
        <v>265</v>
      </c>
      <c r="J393" s="1324"/>
      <c r="K393" s="1324"/>
      <c r="L393" s="1325"/>
    </row>
    <row r="394" spans="2:12" ht="11.25" customHeight="1">
      <c r="B394" s="1267"/>
      <c r="C394" s="1265"/>
      <c r="D394" s="1265"/>
      <c r="E394" s="1328" t="s">
        <v>302</v>
      </c>
      <c r="F394" s="1330" t="s">
        <v>303</v>
      </c>
      <c r="G394" s="1330" t="s">
        <v>304</v>
      </c>
      <c r="H394" s="1327"/>
      <c r="I394" s="1266" t="s">
        <v>269</v>
      </c>
      <c r="J394" s="1266" t="s">
        <v>24</v>
      </c>
      <c r="K394" s="1264" t="s">
        <v>270</v>
      </c>
      <c r="L394" s="1266" t="s">
        <v>271</v>
      </c>
    </row>
    <row r="395" spans="2:12" ht="11.25" customHeight="1">
      <c r="B395" s="1267"/>
      <c r="C395" s="1265"/>
      <c r="D395" s="1265"/>
      <c r="E395" s="1329"/>
      <c r="F395" s="1331"/>
      <c r="G395" s="1331"/>
      <c r="H395" s="1327"/>
      <c r="I395" s="1267"/>
      <c r="J395" s="1267"/>
      <c r="K395" s="1265"/>
      <c r="L395" s="1320"/>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21" t="s">
        <v>272</v>
      </c>
      <c r="D398" s="1321"/>
      <c r="E398" s="1321"/>
      <c r="F398" s="1321"/>
      <c r="G398" s="1321"/>
      <c r="H398" s="1321"/>
      <c r="I398" s="1321"/>
      <c r="J398" s="1321"/>
      <c r="K398" s="1321"/>
      <c r="L398" s="1322"/>
    </row>
    <row r="399" spans="2:12" ht="12.75">
      <c r="B399" s="728"/>
      <c r="C399" s="708"/>
      <c r="D399" s="708"/>
      <c r="E399" s="708"/>
      <c r="F399" s="708"/>
      <c r="G399" s="708"/>
      <c r="H399" s="708"/>
      <c r="I399" s="708"/>
      <c r="J399" s="708"/>
      <c r="K399" s="708"/>
      <c r="L399" s="733"/>
    </row>
    <row r="400" spans="2:12" ht="12.75">
      <c r="B400" s="730" t="s">
        <v>273</v>
      </c>
      <c r="C400" s="709">
        <f>SUM(D400+H400)</f>
        <v>142019</v>
      </c>
      <c r="D400" s="709">
        <v>5112</v>
      </c>
      <c r="E400" s="709">
        <v>2410</v>
      </c>
      <c r="F400" s="709">
        <v>2274</v>
      </c>
      <c r="G400" s="709">
        <v>428</v>
      </c>
      <c r="H400" s="709">
        <v>136907</v>
      </c>
      <c r="I400" s="709">
        <v>21885</v>
      </c>
      <c r="J400" s="709">
        <v>43909</v>
      </c>
      <c r="K400" s="709">
        <v>71113</v>
      </c>
      <c r="L400" s="712">
        <v>0</v>
      </c>
    </row>
    <row r="401" spans="2:15" ht="12.75">
      <c r="B401" s="730" t="s">
        <v>274</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5" ht="12.75">
      <c r="B402" s="730" t="s">
        <v>275</v>
      </c>
      <c r="C402" s="709">
        <f t="shared" si="10"/>
        <v>169805</v>
      </c>
      <c r="D402" s="710">
        <v>5406</v>
      </c>
      <c r="E402" s="710">
        <v>2609</v>
      </c>
      <c r="F402" s="710">
        <v>2592</v>
      </c>
      <c r="G402" s="711">
        <v>205</v>
      </c>
      <c r="H402" s="709">
        <v>164399</v>
      </c>
      <c r="I402" s="710">
        <v>28402</v>
      </c>
      <c r="J402" s="710">
        <v>50847</v>
      </c>
      <c r="K402" s="710">
        <v>85150</v>
      </c>
      <c r="L402" s="711">
        <v>0</v>
      </c>
      <c r="N402" s="709"/>
      <c r="O402" s="709"/>
    </row>
    <row r="403" spans="2:15" ht="12.75">
      <c r="B403" s="730" t="s">
        <v>276</v>
      </c>
      <c r="C403" s="709">
        <f>SUM(D403+H403)</f>
        <v>143826</v>
      </c>
      <c r="D403" s="709">
        <v>5957</v>
      </c>
      <c r="E403" s="712">
        <v>3079</v>
      </c>
      <c r="F403" s="712">
        <v>2627</v>
      </c>
      <c r="G403" s="709">
        <v>251</v>
      </c>
      <c r="H403" s="709">
        <v>137869</v>
      </c>
      <c r="I403" s="709">
        <v>21774</v>
      </c>
      <c r="J403" s="709">
        <v>43335</v>
      </c>
      <c r="K403" s="709">
        <v>72760</v>
      </c>
      <c r="L403" s="712">
        <v>0</v>
      </c>
      <c r="N403" s="709"/>
      <c r="O403" s="709"/>
    </row>
    <row r="404" spans="2:15" ht="12.75">
      <c r="B404" s="730" t="s">
        <v>277</v>
      </c>
      <c r="C404" s="709">
        <f>SUM(D404+H404)</f>
        <v>157519</v>
      </c>
      <c r="D404" s="734">
        <v>4757</v>
      </c>
      <c r="E404" s="684">
        <v>2322</v>
      </c>
      <c r="F404" s="686">
        <v>2142</v>
      </c>
      <c r="G404" s="686">
        <v>293</v>
      </c>
      <c r="H404" s="734">
        <v>152762</v>
      </c>
      <c r="I404" s="684">
        <v>24428</v>
      </c>
      <c r="J404" s="684">
        <v>42846</v>
      </c>
      <c r="K404" s="686">
        <v>85488</v>
      </c>
      <c r="L404" s="712">
        <v>0</v>
      </c>
      <c r="N404" s="762"/>
      <c r="O404" s="762"/>
    </row>
    <row r="405" spans="2:15" ht="12.75">
      <c r="B405" s="730" t="s">
        <v>278</v>
      </c>
      <c r="C405" s="709">
        <f t="shared" si="10"/>
        <v>167380</v>
      </c>
      <c r="D405" s="709">
        <v>5640</v>
      </c>
      <c r="E405" s="712">
        <v>2230</v>
      </c>
      <c r="F405" s="712">
        <v>3183</v>
      </c>
      <c r="G405" s="709">
        <v>227</v>
      </c>
      <c r="H405" s="709">
        <v>161740</v>
      </c>
      <c r="I405" s="709">
        <v>29820</v>
      </c>
      <c r="J405" s="709">
        <v>51196</v>
      </c>
      <c r="K405" s="709">
        <v>80724</v>
      </c>
      <c r="L405" s="712">
        <v>0</v>
      </c>
    </row>
    <row r="406" spans="2:15" ht="12.75">
      <c r="B406" s="730" t="s">
        <v>279</v>
      </c>
      <c r="C406" s="709">
        <f>SUM(D406+H406)</f>
        <v>171735</v>
      </c>
      <c r="D406" s="735">
        <v>5424</v>
      </c>
      <c r="E406" s="710">
        <v>2254</v>
      </c>
      <c r="F406" s="711">
        <v>2901</v>
      </c>
      <c r="G406" s="711">
        <v>269</v>
      </c>
      <c r="H406" s="709">
        <v>166311</v>
      </c>
      <c r="I406" s="710">
        <v>29103</v>
      </c>
      <c r="J406" s="710">
        <v>53333</v>
      </c>
      <c r="K406" s="710">
        <v>83875</v>
      </c>
      <c r="L406" s="711">
        <v>0</v>
      </c>
    </row>
    <row r="407" spans="2:15" ht="12.75">
      <c r="B407" s="730" t="s">
        <v>280</v>
      </c>
      <c r="C407" s="709">
        <v>169404</v>
      </c>
      <c r="D407" s="735">
        <v>5064</v>
      </c>
      <c r="E407" s="710">
        <v>2316</v>
      </c>
      <c r="F407" s="710">
        <v>2611</v>
      </c>
      <c r="G407" s="711">
        <v>137</v>
      </c>
      <c r="H407" s="709">
        <v>164340</v>
      </c>
      <c r="I407" s="710">
        <v>25228</v>
      </c>
      <c r="J407" s="710">
        <v>52498</v>
      </c>
      <c r="K407" s="710">
        <v>86614</v>
      </c>
      <c r="L407" s="711">
        <v>0</v>
      </c>
    </row>
    <row r="408" spans="2:15" ht="12.75">
      <c r="B408" s="730" t="s">
        <v>281</v>
      </c>
      <c r="C408" s="709">
        <v>172982</v>
      </c>
      <c r="D408" s="709">
        <v>6274</v>
      </c>
      <c r="E408" s="712">
        <v>2518</v>
      </c>
      <c r="F408" s="712">
        <v>3121</v>
      </c>
      <c r="G408" s="709">
        <v>635</v>
      </c>
      <c r="H408" s="709">
        <v>166708</v>
      </c>
      <c r="I408" s="709">
        <v>26444</v>
      </c>
      <c r="J408" s="709">
        <v>56017</v>
      </c>
      <c r="K408" s="709">
        <v>84247</v>
      </c>
      <c r="L408" s="712">
        <v>0</v>
      </c>
    </row>
    <row r="409" spans="2:15" ht="12.75">
      <c r="B409" s="730" t="s">
        <v>282</v>
      </c>
      <c r="C409" s="709">
        <v>178724</v>
      </c>
      <c r="D409" s="735">
        <v>5649</v>
      </c>
      <c r="E409" s="710">
        <v>2339</v>
      </c>
      <c r="F409" s="710">
        <v>2939</v>
      </c>
      <c r="G409" s="710">
        <v>371</v>
      </c>
      <c r="H409" s="712">
        <v>173075</v>
      </c>
      <c r="I409" s="710">
        <v>27983</v>
      </c>
      <c r="J409" s="710">
        <v>60272</v>
      </c>
      <c r="K409" s="710">
        <v>84820</v>
      </c>
      <c r="L409" s="711">
        <v>0</v>
      </c>
    </row>
    <row r="410" spans="2:15" ht="12.75">
      <c r="B410" s="730" t="s">
        <v>283</v>
      </c>
      <c r="C410" s="709">
        <f>SUM(D410+H410)</f>
        <v>169376</v>
      </c>
      <c r="D410" s="710">
        <v>4663</v>
      </c>
      <c r="E410" s="710">
        <v>2074</v>
      </c>
      <c r="F410" s="710">
        <v>2336</v>
      </c>
      <c r="G410" s="710">
        <v>253</v>
      </c>
      <c r="H410" s="710">
        <v>164713</v>
      </c>
      <c r="I410" s="710">
        <v>26084</v>
      </c>
      <c r="J410" s="710">
        <v>57837</v>
      </c>
      <c r="K410" s="710">
        <v>80792</v>
      </c>
      <c r="L410" s="710">
        <v>0</v>
      </c>
    </row>
    <row r="411" spans="2:15" ht="12.75">
      <c r="B411" s="730" t="s">
        <v>284</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5" ht="15">
      <c r="B412" s="732"/>
      <c r="C412" s="712"/>
      <c r="D412" s="712"/>
      <c r="E412" s="712"/>
      <c r="F412" s="712"/>
      <c r="G412" s="712"/>
      <c r="H412" s="712"/>
      <c r="I412" s="712"/>
      <c r="J412" s="712"/>
      <c r="K412" s="712"/>
      <c r="L412" s="725"/>
    </row>
    <row r="413" spans="2:15"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5" ht="12.75">
      <c r="B414" s="729"/>
      <c r="C414" s="714"/>
      <c r="D414" s="714"/>
      <c r="E414" s="714"/>
      <c r="F414" s="714"/>
      <c r="G414" s="714"/>
      <c r="H414" s="714"/>
      <c r="I414" s="714"/>
      <c r="J414" s="714"/>
      <c r="K414" s="714"/>
      <c r="L414" s="726"/>
    </row>
    <row r="415" spans="2:15" ht="12.75">
      <c r="B415" s="729"/>
      <c r="C415" s="1332" t="s">
        <v>297</v>
      </c>
      <c r="D415" s="1332"/>
      <c r="E415" s="1332"/>
      <c r="F415" s="1332"/>
      <c r="G415" s="1332"/>
      <c r="H415" s="1332"/>
      <c r="I415" s="1332"/>
      <c r="J415" s="1332"/>
      <c r="K415" s="1332"/>
      <c r="L415" s="1333"/>
    </row>
    <row r="416" spans="2:15" ht="12.75">
      <c r="B416" s="728"/>
      <c r="C416" s="714"/>
      <c r="D416" s="714"/>
      <c r="E416" s="714"/>
      <c r="F416" s="714"/>
      <c r="G416" s="714"/>
      <c r="H416" s="714"/>
      <c r="I416" s="714"/>
      <c r="J416" s="714"/>
      <c r="K416" s="714"/>
      <c r="L416" s="726"/>
    </row>
    <row r="417" spans="2:12" ht="12.75">
      <c r="B417" s="730" t="s">
        <v>273</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274</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275</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276</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277</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278</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279</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280</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281</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282</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283</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284</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34" t="s">
        <v>261</v>
      </c>
      <c r="C432" s="1264" t="s">
        <v>22</v>
      </c>
      <c r="D432" s="1264" t="s">
        <v>262</v>
      </c>
      <c r="E432" s="1323" t="s">
        <v>263</v>
      </c>
      <c r="F432" s="1324"/>
      <c r="G432" s="1325"/>
      <c r="H432" s="1326" t="s">
        <v>264</v>
      </c>
      <c r="I432" s="1336" t="s">
        <v>265</v>
      </c>
      <c r="J432" s="1337"/>
      <c r="K432" s="1337"/>
      <c r="L432" s="1338"/>
    </row>
    <row r="433" spans="2:12" ht="11.25" customHeight="1">
      <c r="B433" s="1335"/>
      <c r="C433" s="1265"/>
      <c r="D433" s="1265"/>
      <c r="E433" s="1328" t="s">
        <v>302</v>
      </c>
      <c r="F433" s="1330" t="s">
        <v>303</v>
      </c>
      <c r="G433" s="1330" t="s">
        <v>304</v>
      </c>
      <c r="H433" s="1327"/>
      <c r="I433" s="1266" t="s">
        <v>269</v>
      </c>
      <c r="J433" s="1266" t="s">
        <v>24</v>
      </c>
      <c r="K433" s="1264" t="s">
        <v>270</v>
      </c>
      <c r="L433" s="1266" t="s">
        <v>271</v>
      </c>
    </row>
    <row r="434" spans="2:12" ht="11.25" customHeight="1">
      <c r="B434" s="1335"/>
      <c r="C434" s="1265"/>
      <c r="D434" s="1265"/>
      <c r="E434" s="1329"/>
      <c r="F434" s="1331"/>
      <c r="G434" s="1331"/>
      <c r="H434" s="1327"/>
      <c r="I434" s="1320"/>
      <c r="J434" s="1320"/>
      <c r="K434" s="1339"/>
      <c r="L434" s="1320"/>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32" t="s">
        <v>298</v>
      </c>
      <c r="D437" s="1332"/>
      <c r="E437" s="1332"/>
      <c r="F437" s="1332"/>
      <c r="G437" s="1332"/>
      <c r="H437" s="1332"/>
      <c r="I437" s="1332"/>
      <c r="J437" s="1332"/>
      <c r="K437" s="1332"/>
      <c r="L437" s="1333"/>
    </row>
    <row r="438" spans="2:12" ht="12.75">
      <c r="B438" s="729"/>
      <c r="C438" s="719"/>
      <c r="D438" s="719"/>
      <c r="E438" s="719"/>
      <c r="F438" s="719"/>
      <c r="G438" s="719"/>
      <c r="H438" s="719"/>
      <c r="I438" s="719"/>
      <c r="J438" s="719"/>
      <c r="K438" s="719"/>
      <c r="L438" s="727"/>
    </row>
    <row r="439" spans="2:12" ht="12.75">
      <c r="B439" s="730" t="s">
        <v>273</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274</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275</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276</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277</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278</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279</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280</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281</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282</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283</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284</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299</v>
      </c>
      <c r="G455" s="576"/>
      <c r="H455" s="576"/>
      <c r="I455" s="576"/>
      <c r="J455" s="576"/>
      <c r="K455" s="576"/>
      <c r="L455" s="576"/>
    </row>
    <row r="456" spans="2:12" ht="15.75">
      <c r="B456" s="556" t="s">
        <v>273</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274</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275</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276</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277</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278</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279</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280</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281</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282</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283</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284</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345</v>
      </c>
    </row>
    <row r="474" spans="2:12" ht="18">
      <c r="B474" s="855"/>
      <c r="C474" s="855"/>
      <c r="D474" s="855"/>
      <c r="E474" s="855"/>
      <c r="F474" s="856" t="s">
        <v>260</v>
      </c>
      <c r="G474" s="855"/>
      <c r="H474" s="855"/>
      <c r="I474" s="855"/>
      <c r="J474" s="855"/>
      <c r="K474" s="855"/>
      <c r="L474" s="855"/>
    </row>
    <row r="475" spans="2:12" ht="12.75" customHeight="1">
      <c r="B475" s="1266" t="s">
        <v>261</v>
      </c>
      <c r="C475" s="1264" t="s">
        <v>22</v>
      </c>
      <c r="D475" s="1264" t="s">
        <v>262</v>
      </c>
      <c r="E475" s="1323" t="s">
        <v>263</v>
      </c>
      <c r="F475" s="1324"/>
      <c r="G475" s="1325"/>
      <c r="H475" s="1326" t="s">
        <v>264</v>
      </c>
      <c r="I475" s="1323" t="s">
        <v>265</v>
      </c>
      <c r="J475" s="1324"/>
      <c r="K475" s="1324"/>
      <c r="L475" s="1325"/>
    </row>
    <row r="476" spans="2:12" ht="11.25" customHeight="1">
      <c r="B476" s="1267"/>
      <c r="C476" s="1265"/>
      <c r="D476" s="1265"/>
      <c r="E476" s="1328" t="s">
        <v>302</v>
      </c>
      <c r="F476" s="1330" t="s">
        <v>303</v>
      </c>
      <c r="G476" s="1330" t="s">
        <v>304</v>
      </c>
      <c r="H476" s="1327"/>
      <c r="I476" s="1266" t="s">
        <v>269</v>
      </c>
      <c r="J476" s="1266" t="s">
        <v>24</v>
      </c>
      <c r="K476" s="1264" t="s">
        <v>270</v>
      </c>
      <c r="L476" s="1266" t="s">
        <v>271</v>
      </c>
    </row>
    <row r="477" spans="2:12" ht="11.25" customHeight="1">
      <c r="B477" s="1267"/>
      <c r="C477" s="1265"/>
      <c r="D477" s="1265"/>
      <c r="E477" s="1329"/>
      <c r="F477" s="1331"/>
      <c r="G477" s="1331"/>
      <c r="H477" s="1327"/>
      <c r="I477" s="1267"/>
      <c r="J477" s="1267"/>
      <c r="K477" s="1265"/>
      <c r="L477" s="1320"/>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21" t="s">
        <v>272</v>
      </c>
      <c r="D480" s="1321"/>
      <c r="E480" s="1321"/>
      <c r="F480" s="1321"/>
      <c r="G480" s="1321"/>
      <c r="H480" s="1321"/>
      <c r="I480" s="1321"/>
      <c r="J480" s="1321"/>
      <c r="K480" s="1321"/>
      <c r="L480" s="1322"/>
    </row>
    <row r="481" spans="2:12" ht="12.75">
      <c r="B481" s="728"/>
      <c r="C481" s="708"/>
      <c r="D481" s="708"/>
      <c r="E481" s="708"/>
      <c r="F481" s="708"/>
      <c r="G481" s="708"/>
      <c r="H481" s="708"/>
      <c r="I481" s="708"/>
      <c r="J481" s="708"/>
      <c r="K481" s="708"/>
      <c r="L481" s="733"/>
    </row>
    <row r="482" spans="2:12" ht="15">
      <c r="B482" s="857" t="s">
        <v>273</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274</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275</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276</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277</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278</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279</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280</v>
      </c>
      <c r="C489" s="709">
        <v>172228</v>
      </c>
      <c r="D489" s="735">
        <v>4825</v>
      </c>
      <c r="E489" s="710">
        <v>1907</v>
      </c>
      <c r="F489" s="710">
        <v>2589</v>
      </c>
      <c r="G489" s="711">
        <v>329</v>
      </c>
      <c r="H489" s="709">
        <v>167403</v>
      </c>
      <c r="I489" s="710">
        <v>26432</v>
      </c>
      <c r="J489" s="710">
        <v>56705</v>
      </c>
      <c r="K489" s="710">
        <v>84266</v>
      </c>
      <c r="L489" s="711">
        <v>0</v>
      </c>
    </row>
    <row r="490" spans="2:12" ht="15">
      <c r="B490" s="857" t="s">
        <v>281</v>
      </c>
      <c r="C490" s="709">
        <v>160101</v>
      </c>
      <c r="D490" s="709">
        <v>5229</v>
      </c>
      <c r="E490" s="712">
        <v>1936</v>
      </c>
      <c r="F490" s="712">
        <v>2930</v>
      </c>
      <c r="G490" s="709">
        <v>363</v>
      </c>
      <c r="H490" s="709">
        <v>154872</v>
      </c>
      <c r="I490" s="709">
        <v>25855</v>
      </c>
      <c r="J490" s="709">
        <v>53933</v>
      </c>
      <c r="K490" s="709">
        <v>75084</v>
      </c>
      <c r="L490" s="709">
        <v>0</v>
      </c>
    </row>
    <row r="491" spans="2:12" ht="15">
      <c r="B491" s="858" t="s">
        <v>282</v>
      </c>
      <c r="C491" s="952">
        <v>176881</v>
      </c>
      <c r="D491" s="954">
        <v>4941</v>
      </c>
      <c r="E491" s="955">
        <v>1899</v>
      </c>
      <c r="F491" s="955">
        <v>2767</v>
      </c>
      <c r="G491" s="955">
        <v>275</v>
      </c>
      <c r="H491" s="953">
        <v>171940</v>
      </c>
      <c r="I491" s="955">
        <v>28983</v>
      </c>
      <c r="J491" s="955">
        <v>60425</v>
      </c>
      <c r="K491" s="955">
        <v>82532</v>
      </c>
      <c r="L491" s="711"/>
    </row>
    <row r="492" spans="2:12" ht="15">
      <c r="B492" s="858" t="s">
        <v>283</v>
      </c>
      <c r="C492" s="952">
        <v>157650</v>
      </c>
      <c r="D492" s="955">
        <v>4336</v>
      </c>
      <c r="E492" s="955">
        <v>1814</v>
      </c>
      <c r="F492" s="955">
        <v>2017</v>
      </c>
      <c r="G492" s="955">
        <v>505</v>
      </c>
      <c r="H492" s="955">
        <v>153314</v>
      </c>
      <c r="I492" s="955">
        <v>26176</v>
      </c>
      <c r="J492" s="955">
        <v>53316</v>
      </c>
      <c r="K492" s="955">
        <v>73822</v>
      </c>
      <c r="L492" s="711"/>
    </row>
    <row r="493" spans="2:12" ht="15">
      <c r="B493" s="858" t="s">
        <v>284</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32" t="s">
        <v>297</v>
      </c>
      <c r="D497" s="1332"/>
      <c r="E497" s="1332"/>
      <c r="F497" s="1332"/>
      <c r="G497" s="1332"/>
      <c r="H497" s="1332"/>
      <c r="I497" s="1332"/>
      <c r="J497" s="1332"/>
      <c r="K497" s="1332"/>
      <c r="L497" s="1333"/>
    </row>
    <row r="498" spans="2:12" ht="12.75">
      <c r="B498" s="728"/>
      <c r="C498" s="714"/>
      <c r="D498" s="714"/>
      <c r="E498" s="714"/>
      <c r="F498" s="714"/>
      <c r="G498" s="714"/>
      <c r="H498" s="714"/>
      <c r="I498" s="714"/>
      <c r="J498" s="714"/>
      <c r="K498" s="714"/>
      <c r="L498" s="726"/>
    </row>
    <row r="499" spans="2:12" ht="12.75">
      <c r="B499" s="730" t="s">
        <v>273</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274</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275</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276</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277</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278</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279</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280</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281</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282</v>
      </c>
      <c r="C508" s="956">
        <v>51567073</v>
      </c>
      <c r="D508" s="958">
        <v>269087</v>
      </c>
      <c r="E508" s="958">
        <v>66984</v>
      </c>
      <c r="F508" s="958">
        <v>160926</v>
      </c>
      <c r="G508" s="958">
        <v>41177</v>
      </c>
      <c r="H508" s="957">
        <v>51297986</v>
      </c>
      <c r="I508" s="958">
        <v>7715024</v>
      </c>
      <c r="J508" s="958">
        <v>16353050</v>
      </c>
      <c r="K508" s="958">
        <v>27229912</v>
      </c>
      <c r="L508" s="711"/>
    </row>
    <row r="509" spans="2:12" ht="12.75">
      <c r="B509" s="730" t="s">
        <v>283</v>
      </c>
      <c r="C509" s="956">
        <v>46086574</v>
      </c>
      <c r="D509" s="958">
        <v>232053</v>
      </c>
      <c r="E509" s="958">
        <v>58546</v>
      </c>
      <c r="F509" s="958">
        <v>113020</v>
      </c>
      <c r="G509" s="958">
        <v>60487</v>
      </c>
      <c r="H509" s="958">
        <v>45854521</v>
      </c>
      <c r="I509" s="958">
        <v>6971766</v>
      </c>
      <c r="J509" s="958">
        <v>14390917</v>
      </c>
      <c r="K509" s="958">
        <v>24491838</v>
      </c>
      <c r="L509" s="711"/>
    </row>
    <row r="510" spans="2:12" ht="12.75">
      <c r="B510" s="730" t="s">
        <v>284</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334" t="s">
        <v>261</v>
      </c>
      <c r="C514" s="1264" t="s">
        <v>22</v>
      </c>
      <c r="D514" s="1264" t="s">
        <v>262</v>
      </c>
      <c r="E514" s="1323" t="s">
        <v>263</v>
      </c>
      <c r="F514" s="1324"/>
      <c r="G514" s="1325"/>
      <c r="H514" s="1326" t="s">
        <v>264</v>
      </c>
      <c r="I514" s="1336" t="s">
        <v>265</v>
      </c>
      <c r="J514" s="1337"/>
      <c r="K514" s="1337"/>
      <c r="L514" s="1338"/>
    </row>
    <row r="515" spans="2:12" ht="11.25" customHeight="1">
      <c r="B515" s="1335"/>
      <c r="C515" s="1265"/>
      <c r="D515" s="1265"/>
      <c r="E515" s="1328" t="s">
        <v>302</v>
      </c>
      <c r="F515" s="1330" t="s">
        <v>303</v>
      </c>
      <c r="G515" s="1330" t="s">
        <v>304</v>
      </c>
      <c r="H515" s="1327"/>
      <c r="I515" s="1266" t="s">
        <v>269</v>
      </c>
      <c r="J515" s="1266" t="s">
        <v>24</v>
      </c>
      <c r="K515" s="1264" t="s">
        <v>270</v>
      </c>
      <c r="L515" s="1266" t="s">
        <v>271</v>
      </c>
    </row>
    <row r="516" spans="2:12" ht="11.25" customHeight="1">
      <c r="B516" s="1335"/>
      <c r="C516" s="1265"/>
      <c r="D516" s="1265"/>
      <c r="E516" s="1329"/>
      <c r="F516" s="1331"/>
      <c r="G516" s="1331"/>
      <c r="H516" s="1327"/>
      <c r="I516" s="1320"/>
      <c r="J516" s="1320"/>
      <c r="K516" s="1339"/>
      <c r="L516" s="1320"/>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32" t="s">
        <v>298</v>
      </c>
      <c r="D519" s="1332"/>
      <c r="E519" s="1332"/>
      <c r="F519" s="1332"/>
      <c r="G519" s="1332"/>
      <c r="H519" s="1332"/>
      <c r="I519" s="1332"/>
      <c r="J519" s="1332"/>
      <c r="K519" s="1332"/>
      <c r="L519" s="1333"/>
    </row>
    <row r="520" spans="2:12" ht="12.75">
      <c r="B520" s="729"/>
      <c r="C520" s="719"/>
      <c r="D520" s="719"/>
      <c r="E520" s="719"/>
      <c r="F520" s="719"/>
      <c r="G520" s="719"/>
      <c r="H520" s="719"/>
      <c r="I520" s="719"/>
      <c r="J520" s="719"/>
      <c r="K520" s="719"/>
      <c r="L520" s="727"/>
    </row>
    <row r="521" spans="2:12" ht="12.75">
      <c r="B521" s="730" t="s">
        <v>273</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274</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275</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276</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277</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278</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279</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280</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281</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282</v>
      </c>
      <c r="C530" s="959">
        <v>103129786</v>
      </c>
      <c r="D530" s="961">
        <v>466381</v>
      </c>
      <c r="E530" s="961">
        <v>115783</v>
      </c>
      <c r="F530" s="961">
        <v>279344</v>
      </c>
      <c r="G530" s="961">
        <v>71254</v>
      </c>
      <c r="H530" s="960">
        <v>102663405</v>
      </c>
      <c r="I530" s="961">
        <v>15418876</v>
      </c>
      <c r="J530" s="961">
        <v>33786806</v>
      </c>
      <c r="K530" s="961">
        <v>53457723</v>
      </c>
      <c r="L530" s="711"/>
    </row>
    <row r="531" spans="2:12" ht="12.75">
      <c r="B531" s="730" t="s">
        <v>283</v>
      </c>
      <c r="C531" s="959">
        <v>92254109</v>
      </c>
      <c r="D531" s="961">
        <v>409307</v>
      </c>
      <c r="E531" s="961">
        <v>101133</v>
      </c>
      <c r="F531" s="961">
        <v>196225</v>
      </c>
      <c r="G531" s="962">
        <v>111949</v>
      </c>
      <c r="H531" s="963">
        <v>91844802</v>
      </c>
      <c r="I531" s="961">
        <v>13938872</v>
      </c>
      <c r="J531" s="961">
        <v>29955939</v>
      </c>
      <c r="K531" s="961">
        <v>47949991</v>
      </c>
      <c r="L531" s="711"/>
    </row>
    <row r="532" spans="2:12" ht="12.75">
      <c r="B532" s="730" t="s">
        <v>284</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299</v>
      </c>
      <c r="G537" s="576"/>
      <c r="H537" s="576"/>
      <c r="I537" s="576"/>
      <c r="J537" s="576"/>
      <c r="K537" s="576"/>
      <c r="L537" s="576"/>
    </row>
    <row r="538" spans="2:12" ht="15.75">
      <c r="B538" s="556" t="s">
        <v>273</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274</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275</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276</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277</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278</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279</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280</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281</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282</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283</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284</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260</v>
      </c>
      <c r="G557" s="855"/>
      <c r="H557" s="855"/>
      <c r="I557" s="855"/>
      <c r="J557" s="855"/>
      <c r="K557" s="855"/>
      <c r="L557"/>
    </row>
    <row r="558" spans="2:12" ht="14.25" customHeight="1">
      <c r="B558" s="1338" t="s">
        <v>261</v>
      </c>
      <c r="C558" s="1264" t="s">
        <v>22</v>
      </c>
      <c r="D558" s="1264" t="s">
        <v>262</v>
      </c>
      <c r="E558" s="1323" t="s">
        <v>263</v>
      </c>
      <c r="F558" s="1324"/>
      <c r="G558" s="1325"/>
      <c r="H558" s="1326" t="s">
        <v>264</v>
      </c>
      <c r="I558" s="1323" t="s">
        <v>265</v>
      </c>
      <c r="J558" s="1324"/>
      <c r="K558" s="1324"/>
      <c r="L558"/>
    </row>
    <row r="559" spans="2:12" ht="12.75" customHeight="1">
      <c r="B559" s="1342"/>
      <c r="C559" s="1265"/>
      <c r="D559" s="1265"/>
      <c r="E559" s="1266" t="s">
        <v>302</v>
      </c>
      <c r="F559" s="1264" t="s">
        <v>303</v>
      </c>
      <c r="G559" s="1264" t="s">
        <v>304</v>
      </c>
      <c r="H559" s="1327"/>
      <c r="I559" s="1266" t="s">
        <v>269</v>
      </c>
      <c r="J559" s="1266" t="s">
        <v>24</v>
      </c>
      <c r="K559" s="1264" t="s">
        <v>360</v>
      </c>
      <c r="L559"/>
    </row>
    <row r="560" spans="2:12" ht="12.75">
      <c r="B560" s="1342"/>
      <c r="C560" s="1265"/>
      <c r="D560" s="1265"/>
      <c r="E560" s="1267"/>
      <c r="F560" s="1265"/>
      <c r="G560" s="1265"/>
      <c r="H560" s="1327"/>
      <c r="I560" s="1267"/>
      <c r="J560" s="1267"/>
      <c r="K560" s="1265"/>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21" t="s">
        <v>272</v>
      </c>
      <c r="D563" s="1321"/>
      <c r="E563" s="1321"/>
      <c r="F563" s="1321"/>
      <c r="G563" s="1321"/>
      <c r="H563" s="1321"/>
      <c r="I563" s="1321"/>
      <c r="J563" s="1321"/>
      <c r="K563" s="1321"/>
      <c r="L563"/>
    </row>
    <row r="564" spans="2:12" ht="12.75">
      <c r="B564" s="708"/>
      <c r="C564" s="708"/>
      <c r="D564" s="708"/>
      <c r="E564" s="708"/>
      <c r="F564" s="708"/>
      <c r="G564" s="708"/>
      <c r="H564" s="708"/>
      <c r="I564" s="708"/>
      <c r="J564" s="708"/>
      <c r="K564" s="708"/>
      <c r="L564"/>
    </row>
    <row r="565" spans="2:12" ht="15">
      <c r="B565" s="1111" t="s">
        <v>273</v>
      </c>
      <c r="C565" s="959">
        <f>SUM(D565+H565)</f>
        <v>160405</v>
      </c>
      <c r="D565" s="959">
        <v>4252</v>
      </c>
      <c r="E565" s="959">
        <v>1993</v>
      </c>
      <c r="F565" s="959">
        <v>1899</v>
      </c>
      <c r="G565" s="959">
        <v>360</v>
      </c>
      <c r="H565" s="959">
        <v>156153</v>
      </c>
      <c r="I565" s="959">
        <v>25576</v>
      </c>
      <c r="J565" s="959">
        <v>49577</v>
      </c>
      <c r="K565" s="959">
        <v>81000</v>
      </c>
      <c r="L565"/>
    </row>
    <row r="566" spans="2:12" ht="15">
      <c r="B566" s="1111" t="s">
        <v>274</v>
      </c>
      <c r="C566" s="959">
        <f t="shared" ref="C566:C576" si="41">SUM(D566+H566)</f>
        <v>118397</v>
      </c>
      <c r="D566" s="959">
        <v>3761</v>
      </c>
      <c r="E566" s="959">
        <v>1965</v>
      </c>
      <c r="F566" s="959">
        <v>1503</v>
      </c>
      <c r="G566" s="959">
        <v>293</v>
      </c>
      <c r="H566" s="959">
        <v>114636</v>
      </c>
      <c r="I566" s="959">
        <v>20407</v>
      </c>
      <c r="J566" s="959">
        <v>32761</v>
      </c>
      <c r="K566" s="959">
        <v>61468</v>
      </c>
      <c r="L566"/>
    </row>
    <row r="567" spans="2:12" ht="15">
      <c r="B567" s="1111" t="s">
        <v>275</v>
      </c>
      <c r="C567" s="959">
        <f t="shared" si="41"/>
        <v>154468</v>
      </c>
      <c r="D567" s="961">
        <v>4195</v>
      </c>
      <c r="E567" s="961">
        <v>2254</v>
      </c>
      <c r="F567" s="961">
        <v>1618</v>
      </c>
      <c r="G567" s="962">
        <v>323</v>
      </c>
      <c r="H567" s="959">
        <v>150273</v>
      </c>
      <c r="I567" s="961">
        <v>25918</v>
      </c>
      <c r="J567" s="961">
        <v>43821</v>
      </c>
      <c r="K567" s="961">
        <v>80534</v>
      </c>
      <c r="L567"/>
    </row>
    <row r="568" spans="2:12" ht="15">
      <c r="B568" s="1111" t="s">
        <v>276</v>
      </c>
      <c r="C568" s="959">
        <f>SUM(D568+H568)</f>
        <v>147058</v>
      </c>
      <c r="D568" s="959">
        <v>4501</v>
      </c>
      <c r="E568" s="960">
        <v>2298</v>
      </c>
      <c r="F568" s="960">
        <v>1927</v>
      </c>
      <c r="G568" s="959">
        <v>276</v>
      </c>
      <c r="H568" s="959">
        <v>142557</v>
      </c>
      <c r="I568" s="959">
        <v>23715</v>
      </c>
      <c r="J568" s="959">
        <v>40827</v>
      </c>
      <c r="K568" s="959">
        <v>78015</v>
      </c>
      <c r="L568"/>
    </row>
    <row r="569" spans="2:12" ht="15">
      <c r="B569" s="1111" t="s">
        <v>277</v>
      </c>
      <c r="C569" s="959">
        <f>SUM(D569+H569)</f>
        <v>161636</v>
      </c>
      <c r="D569" s="1112">
        <v>4146</v>
      </c>
      <c r="E569" s="684">
        <v>2119</v>
      </c>
      <c r="F569" s="686">
        <v>1793</v>
      </c>
      <c r="G569" s="686">
        <v>234</v>
      </c>
      <c r="H569" s="1112">
        <v>157490</v>
      </c>
      <c r="I569" s="684">
        <v>27516</v>
      </c>
      <c r="J569" s="684">
        <v>43584</v>
      </c>
      <c r="K569" s="686">
        <v>86390</v>
      </c>
      <c r="L569"/>
    </row>
    <row r="570" spans="2:12" ht="15">
      <c r="B570" s="1111" t="s">
        <v>278</v>
      </c>
      <c r="C570" s="959">
        <f t="shared" si="41"/>
        <v>148239</v>
      </c>
      <c r="D570" s="959">
        <v>3808</v>
      </c>
      <c r="E570" s="960">
        <v>1579</v>
      </c>
      <c r="F570" s="960">
        <v>1924</v>
      </c>
      <c r="G570" s="959">
        <v>305</v>
      </c>
      <c r="H570" s="959">
        <v>144431</v>
      </c>
      <c r="I570" s="959">
        <v>25807</v>
      </c>
      <c r="J570" s="959">
        <v>41213</v>
      </c>
      <c r="K570" s="959">
        <v>77411</v>
      </c>
      <c r="L570"/>
    </row>
    <row r="571" spans="2:12" ht="15">
      <c r="B571" s="1111" t="s">
        <v>279</v>
      </c>
      <c r="C571" s="959">
        <f>SUM(D571+H571)</f>
        <v>164233</v>
      </c>
      <c r="D571" s="954">
        <v>4006</v>
      </c>
      <c r="E571" s="961">
        <v>1618</v>
      </c>
      <c r="F571" s="962">
        <v>2184</v>
      </c>
      <c r="G571" s="962">
        <v>204</v>
      </c>
      <c r="H571" s="959">
        <v>160227</v>
      </c>
      <c r="I571" s="961">
        <v>29167</v>
      </c>
      <c r="J571" s="961">
        <v>48974</v>
      </c>
      <c r="K571" s="961">
        <v>82086</v>
      </c>
      <c r="L571"/>
    </row>
    <row r="572" spans="2:12" ht="15">
      <c r="B572" s="1111" t="s">
        <v>280</v>
      </c>
      <c r="C572" s="959">
        <f t="shared" si="41"/>
        <v>158429</v>
      </c>
      <c r="D572" s="954">
        <v>4264</v>
      </c>
      <c r="E572" s="961">
        <v>1814</v>
      </c>
      <c r="F572" s="961">
        <v>2211</v>
      </c>
      <c r="G572" s="962">
        <v>239</v>
      </c>
      <c r="H572" s="959">
        <v>154165</v>
      </c>
      <c r="I572" s="961">
        <v>23293</v>
      </c>
      <c r="J572" s="961">
        <v>45921</v>
      </c>
      <c r="K572" s="961">
        <v>84951</v>
      </c>
      <c r="L572"/>
    </row>
    <row r="573" spans="2:12" ht="15">
      <c r="B573" s="1111" t="s">
        <v>281</v>
      </c>
      <c r="C573" s="959">
        <f t="shared" si="41"/>
        <v>0</v>
      </c>
      <c r="D573" s="959"/>
      <c r="E573" s="960"/>
      <c r="F573" s="960"/>
      <c r="G573" s="959"/>
      <c r="H573" s="959"/>
      <c r="I573" s="959"/>
      <c r="J573" s="959"/>
      <c r="K573" s="959"/>
      <c r="L573"/>
    </row>
    <row r="574" spans="2:12" ht="15">
      <c r="B574" s="1111" t="s">
        <v>282</v>
      </c>
      <c r="C574" s="959">
        <f>SUM(D574+H574)</f>
        <v>0</v>
      </c>
      <c r="D574" s="954"/>
      <c r="E574" s="961"/>
      <c r="F574" s="961"/>
      <c r="G574" s="961"/>
      <c r="H574" s="960"/>
      <c r="I574" s="961"/>
      <c r="J574" s="961"/>
      <c r="K574" s="961"/>
      <c r="L574"/>
    </row>
    <row r="575" spans="2:12" ht="15">
      <c r="B575" s="1113" t="s">
        <v>283</v>
      </c>
      <c r="C575" s="959">
        <f>SUM(D575+H575)</f>
        <v>0</v>
      </c>
      <c r="D575" s="961"/>
      <c r="E575" s="961"/>
      <c r="F575" s="961"/>
      <c r="G575" s="961"/>
      <c r="H575" s="961"/>
      <c r="I575" s="961"/>
      <c r="J575" s="961"/>
      <c r="K575" s="961"/>
      <c r="L575"/>
    </row>
    <row r="576" spans="2:12" ht="15">
      <c r="B576" s="1113" t="s">
        <v>284</v>
      </c>
      <c r="C576" s="959">
        <f t="shared" si="41"/>
        <v>0</v>
      </c>
      <c r="D576" s="961"/>
      <c r="E576" s="961"/>
      <c r="F576" s="961"/>
      <c r="G576" s="961"/>
      <c r="H576" s="961"/>
      <c r="I576" s="961"/>
      <c r="J576" s="961"/>
      <c r="K576" s="961"/>
      <c r="L576"/>
    </row>
    <row r="577" spans="2:12" ht="15">
      <c r="B577" s="1114"/>
      <c r="C577" s="960"/>
      <c r="D577" s="960"/>
      <c r="E577" s="960"/>
      <c r="F577" s="960"/>
      <c r="G577" s="960"/>
      <c r="H577" s="960"/>
      <c r="I577" s="960"/>
      <c r="J577" s="960"/>
      <c r="K577" s="960"/>
      <c r="L577"/>
    </row>
    <row r="578" spans="2:12" ht="12.75">
      <c r="B578" s="1115">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332" t="s">
        <v>297</v>
      </c>
      <c r="D580" s="1332"/>
      <c r="E580" s="1332"/>
      <c r="F580" s="1332"/>
      <c r="G580" s="1332"/>
      <c r="H580" s="1332"/>
      <c r="I580" s="1332"/>
      <c r="J580" s="1332"/>
      <c r="K580" s="1332"/>
      <c r="L580"/>
    </row>
    <row r="581" spans="2:12" ht="12.75">
      <c r="B581" s="708"/>
      <c r="C581" s="714"/>
      <c r="D581" s="714"/>
      <c r="E581" s="714"/>
      <c r="F581" s="714"/>
      <c r="G581" s="714"/>
      <c r="H581" s="714"/>
      <c r="I581" s="714"/>
      <c r="J581" s="714"/>
      <c r="K581" s="714"/>
      <c r="L581"/>
    </row>
    <row r="582" spans="2:12" ht="12.75">
      <c r="B582" s="1116" t="s">
        <v>273</v>
      </c>
      <c r="C582" s="959">
        <f t="shared" ref="C582:C593" si="43">SUM(D582+H582)</f>
        <v>49128195</v>
      </c>
      <c r="D582" s="959">
        <v>226689</v>
      </c>
      <c r="E582" s="959">
        <v>68974</v>
      </c>
      <c r="F582" s="959">
        <v>109268</v>
      </c>
      <c r="G582" s="959">
        <v>48447</v>
      </c>
      <c r="H582" s="959">
        <v>48901506</v>
      </c>
      <c r="I582" s="959">
        <v>7017848</v>
      </c>
      <c r="J582" s="959">
        <v>13675018</v>
      </c>
      <c r="K582" s="959">
        <v>28208640</v>
      </c>
      <c r="L582"/>
    </row>
    <row r="583" spans="2:12" ht="12.75">
      <c r="B583" s="1116" t="s">
        <v>274</v>
      </c>
      <c r="C583" s="959">
        <f t="shared" si="43"/>
        <v>36008767</v>
      </c>
      <c r="D583" s="959">
        <v>193480</v>
      </c>
      <c r="E583" s="959">
        <v>70783</v>
      </c>
      <c r="F583" s="959">
        <v>85595</v>
      </c>
      <c r="G583" s="959">
        <v>37102</v>
      </c>
      <c r="H583" s="959">
        <v>35815287</v>
      </c>
      <c r="I583" s="959">
        <v>5626521</v>
      </c>
      <c r="J583" s="959">
        <v>9142502</v>
      </c>
      <c r="K583" s="959">
        <v>21046264</v>
      </c>
      <c r="L583"/>
    </row>
    <row r="584" spans="2:12" ht="12.75">
      <c r="B584" s="1116" t="s">
        <v>275</v>
      </c>
      <c r="C584" s="959">
        <f t="shared" si="43"/>
        <v>47017379</v>
      </c>
      <c r="D584" s="961">
        <v>213319</v>
      </c>
      <c r="E584" s="961">
        <v>80814</v>
      </c>
      <c r="F584" s="961">
        <v>94000</v>
      </c>
      <c r="G584" s="962">
        <v>38505</v>
      </c>
      <c r="H584" s="959">
        <v>46804060</v>
      </c>
      <c r="I584" s="961">
        <v>7062525</v>
      </c>
      <c r="J584" s="961">
        <v>12295509</v>
      </c>
      <c r="K584" s="961">
        <v>27446026</v>
      </c>
      <c r="L584"/>
    </row>
    <row r="585" spans="2:12" ht="12.75">
      <c r="B585" s="1116" t="s">
        <v>276</v>
      </c>
      <c r="C585" s="959">
        <f t="shared" si="43"/>
        <v>45318921</v>
      </c>
      <c r="D585" s="959">
        <v>214619</v>
      </c>
      <c r="E585" s="960">
        <v>78379</v>
      </c>
      <c r="F585" s="960">
        <v>102218</v>
      </c>
      <c r="G585" s="959">
        <v>34022</v>
      </c>
      <c r="H585" s="959">
        <v>45104302</v>
      </c>
      <c r="I585" s="959">
        <v>6540916</v>
      </c>
      <c r="J585" s="959">
        <v>11552622</v>
      </c>
      <c r="K585" s="959">
        <v>27010764</v>
      </c>
      <c r="L585"/>
    </row>
    <row r="586" spans="2:12" ht="12.75">
      <c r="B586" s="1116" t="s">
        <v>277</v>
      </c>
      <c r="C586" s="959">
        <f t="shared" si="43"/>
        <v>49995394</v>
      </c>
      <c r="D586" s="684">
        <v>206386</v>
      </c>
      <c r="E586" s="684">
        <v>74601</v>
      </c>
      <c r="F586" s="684">
        <v>100338</v>
      </c>
      <c r="G586" s="684">
        <v>31447</v>
      </c>
      <c r="H586" s="684">
        <v>49789008</v>
      </c>
      <c r="I586" s="684">
        <v>7476937</v>
      </c>
      <c r="J586" s="684">
        <v>12116420</v>
      </c>
      <c r="K586" s="686">
        <v>30195651</v>
      </c>
      <c r="L586"/>
    </row>
    <row r="587" spans="2:12" ht="12.75">
      <c r="B587" s="1116" t="s">
        <v>278</v>
      </c>
      <c r="C587" s="959">
        <f t="shared" si="43"/>
        <v>45108919</v>
      </c>
      <c r="D587" s="959">
        <v>202740</v>
      </c>
      <c r="E587" s="960">
        <v>55064</v>
      </c>
      <c r="F587" s="960">
        <v>110221</v>
      </c>
      <c r="G587" s="959">
        <v>37455</v>
      </c>
      <c r="H587" s="959">
        <v>44906179</v>
      </c>
      <c r="I587" s="959">
        <v>6786887</v>
      </c>
      <c r="J587" s="959">
        <v>11328083</v>
      </c>
      <c r="K587" s="959">
        <v>26791209</v>
      </c>
      <c r="L587"/>
    </row>
    <row r="588" spans="2:12" ht="12.75">
      <c r="B588" s="1116" t="s">
        <v>279</v>
      </c>
      <c r="C588" s="959">
        <f t="shared" si="43"/>
        <v>47874514</v>
      </c>
      <c r="D588" s="961">
        <v>227478</v>
      </c>
      <c r="E588" s="961">
        <v>59800</v>
      </c>
      <c r="F588" s="961">
        <v>136375</v>
      </c>
      <c r="G588" s="962">
        <v>31303</v>
      </c>
      <c r="H588" s="959">
        <v>47647036</v>
      </c>
      <c r="I588" s="961">
        <v>7592833</v>
      </c>
      <c r="J588" s="961">
        <v>12788320</v>
      </c>
      <c r="K588" s="961">
        <v>27265883</v>
      </c>
      <c r="L588"/>
    </row>
    <row r="589" spans="2:12" ht="12.75">
      <c r="B589" s="1116" t="s">
        <v>280</v>
      </c>
      <c r="C589" s="959">
        <f t="shared" si="43"/>
        <v>47480426</v>
      </c>
      <c r="D589" s="961">
        <v>229651</v>
      </c>
      <c r="E589" s="961">
        <v>65516</v>
      </c>
      <c r="F589" s="961">
        <v>130295</v>
      </c>
      <c r="G589" s="962">
        <v>33840</v>
      </c>
      <c r="H589" s="959">
        <v>47250775</v>
      </c>
      <c r="I589" s="961">
        <v>6189426</v>
      </c>
      <c r="J589" s="961">
        <v>12351422</v>
      </c>
      <c r="K589" s="961">
        <v>28709927</v>
      </c>
      <c r="L589"/>
    </row>
    <row r="590" spans="2:12" ht="12.75">
      <c r="B590" s="1116" t="s">
        <v>281</v>
      </c>
      <c r="C590" s="959">
        <f t="shared" si="43"/>
        <v>0</v>
      </c>
      <c r="D590" s="961"/>
      <c r="E590" s="961"/>
      <c r="F590" s="961"/>
      <c r="G590" s="962"/>
      <c r="H590" s="959"/>
      <c r="I590" s="961"/>
      <c r="J590" s="961"/>
      <c r="K590" s="961"/>
      <c r="L590"/>
    </row>
    <row r="591" spans="2:12" ht="12.75">
      <c r="B591" s="1116" t="s">
        <v>282</v>
      </c>
      <c r="C591" s="959">
        <f>SUM(D591+H591)</f>
        <v>0</v>
      </c>
      <c r="D591" s="961"/>
      <c r="E591" s="961"/>
      <c r="F591" s="961"/>
      <c r="G591" s="961"/>
      <c r="H591" s="960"/>
      <c r="I591" s="961"/>
      <c r="J591" s="961"/>
      <c r="K591" s="961"/>
      <c r="L591"/>
    </row>
    <row r="592" spans="2:12" ht="12.75">
      <c r="B592" s="1116" t="s">
        <v>283</v>
      </c>
      <c r="C592" s="959">
        <f t="shared" si="43"/>
        <v>0</v>
      </c>
      <c r="D592" s="961"/>
      <c r="E592" s="961"/>
      <c r="F592" s="961"/>
      <c r="G592" s="961"/>
      <c r="H592" s="961"/>
      <c r="I592" s="961"/>
      <c r="J592" s="961"/>
      <c r="K592" s="961"/>
      <c r="L592"/>
    </row>
    <row r="593" spans="2:12" ht="12.75">
      <c r="B593" s="1116" t="s">
        <v>284</v>
      </c>
      <c r="C593" s="959">
        <f t="shared" si="43"/>
        <v>0</v>
      </c>
      <c r="D593" s="961"/>
      <c r="E593" s="961"/>
      <c r="F593" s="961"/>
      <c r="G593" s="961"/>
      <c r="H593" s="961"/>
      <c r="I593" s="961"/>
      <c r="J593" s="961"/>
      <c r="K593" s="961"/>
      <c r="L593"/>
    </row>
    <row r="594" spans="2:12" ht="12.75">
      <c r="B594" s="5"/>
      <c r="C594" s="960"/>
      <c r="D594" s="960"/>
      <c r="E594" s="960"/>
      <c r="F594" s="960"/>
      <c r="G594" s="960"/>
      <c r="H594" s="960"/>
      <c r="I594" s="960"/>
      <c r="J594" s="960"/>
      <c r="K594" s="960"/>
      <c r="L594"/>
    </row>
    <row r="595" spans="2:12" ht="12.75">
      <c r="B595" s="1115">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340" t="s">
        <v>261</v>
      </c>
      <c r="C597" s="1264" t="s">
        <v>22</v>
      </c>
      <c r="D597" s="1264" t="s">
        <v>262</v>
      </c>
      <c r="E597" s="1323" t="s">
        <v>263</v>
      </c>
      <c r="F597" s="1324"/>
      <c r="G597" s="1325"/>
      <c r="H597" s="1326" t="s">
        <v>264</v>
      </c>
      <c r="I597" s="1336" t="s">
        <v>265</v>
      </c>
      <c r="J597" s="1337"/>
      <c r="K597" s="1337"/>
      <c r="L597"/>
    </row>
    <row r="598" spans="2:12" ht="12.75" customHeight="1">
      <c r="B598" s="1341"/>
      <c r="C598" s="1265"/>
      <c r="D598" s="1265"/>
      <c r="E598" s="1266" t="s">
        <v>302</v>
      </c>
      <c r="F598" s="1264" t="s">
        <v>303</v>
      </c>
      <c r="G598" s="1264" t="s">
        <v>304</v>
      </c>
      <c r="H598" s="1327"/>
      <c r="I598" s="1266" t="s">
        <v>269</v>
      </c>
      <c r="J598" s="1266" t="s">
        <v>24</v>
      </c>
      <c r="K598" s="1264" t="s">
        <v>270</v>
      </c>
      <c r="L598"/>
    </row>
    <row r="599" spans="2:12" ht="12.75" customHeight="1">
      <c r="B599" s="1341"/>
      <c r="C599" s="1265"/>
      <c r="D599" s="1265"/>
      <c r="E599" s="1267"/>
      <c r="F599" s="1265"/>
      <c r="G599" s="1265"/>
      <c r="H599" s="1327"/>
      <c r="I599" s="1320"/>
      <c r="J599" s="1320"/>
      <c r="K599" s="1339"/>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32" t="s">
        <v>298</v>
      </c>
      <c r="D602" s="1332"/>
      <c r="E602" s="1332"/>
      <c r="F602" s="1332"/>
      <c r="G602" s="1332"/>
      <c r="H602" s="1332"/>
      <c r="I602" s="1332"/>
      <c r="J602" s="1332"/>
      <c r="K602" s="1332"/>
      <c r="L602"/>
    </row>
    <row r="603" spans="2:12" ht="12.75">
      <c r="B603" s="122"/>
      <c r="C603" s="719"/>
      <c r="D603" s="719"/>
      <c r="E603" s="719"/>
      <c r="F603" s="719"/>
      <c r="G603" s="719"/>
      <c r="H603" s="719"/>
      <c r="I603" s="719"/>
      <c r="J603" s="719"/>
      <c r="K603" s="719"/>
      <c r="L603"/>
    </row>
    <row r="604" spans="2:12" ht="12.75">
      <c r="B604" s="1116" t="s">
        <v>273</v>
      </c>
      <c r="C604" s="959">
        <f>SUM(D604+H604)</f>
        <v>97042744</v>
      </c>
      <c r="D604" s="959">
        <v>397525</v>
      </c>
      <c r="E604" s="959">
        <v>123027</v>
      </c>
      <c r="F604" s="959">
        <v>190820</v>
      </c>
      <c r="G604" s="959">
        <v>83678</v>
      </c>
      <c r="H604" s="959">
        <v>96645219</v>
      </c>
      <c r="I604" s="959">
        <v>13890672</v>
      </c>
      <c r="J604" s="959">
        <v>28529726</v>
      </c>
      <c r="K604" s="959">
        <v>54224821</v>
      </c>
      <c r="L604"/>
    </row>
    <row r="605" spans="2:12" ht="12.75">
      <c r="B605" s="1116" t="s">
        <v>274</v>
      </c>
      <c r="C605" s="959">
        <f t="shared" ref="C605:C615" si="45">SUM(D605+H605)</f>
        <v>71080437</v>
      </c>
      <c r="D605" s="959">
        <v>338786</v>
      </c>
      <c r="E605" s="959">
        <v>123131</v>
      </c>
      <c r="F605" s="959">
        <v>150015</v>
      </c>
      <c r="G605" s="959">
        <v>65640</v>
      </c>
      <c r="H605" s="959">
        <v>70741651</v>
      </c>
      <c r="I605" s="959">
        <v>11152641</v>
      </c>
      <c r="J605" s="959">
        <v>19000308</v>
      </c>
      <c r="K605" s="959">
        <v>40588702</v>
      </c>
      <c r="L605"/>
    </row>
    <row r="606" spans="2:12" ht="12.75">
      <c r="B606" s="1116" t="s">
        <v>275</v>
      </c>
      <c r="C606" s="959">
        <f t="shared" si="45"/>
        <v>94326127</v>
      </c>
      <c r="D606" s="961">
        <v>370021</v>
      </c>
      <c r="E606" s="961">
        <v>141070</v>
      </c>
      <c r="F606" s="961">
        <v>162127</v>
      </c>
      <c r="G606" s="962">
        <v>66824</v>
      </c>
      <c r="H606" s="959">
        <v>93956106</v>
      </c>
      <c r="I606" s="961">
        <v>14326353</v>
      </c>
      <c r="J606" s="961">
        <v>25473371</v>
      </c>
      <c r="K606" s="961">
        <v>54156382</v>
      </c>
      <c r="L606"/>
    </row>
    <row r="607" spans="2:12" ht="12.75">
      <c r="B607" s="1116" t="s">
        <v>276</v>
      </c>
      <c r="C607" s="959">
        <f t="shared" si="45"/>
        <v>90179542</v>
      </c>
      <c r="D607" s="959">
        <v>377198</v>
      </c>
      <c r="E607" s="960">
        <v>138987</v>
      </c>
      <c r="F607" s="960">
        <v>177400</v>
      </c>
      <c r="G607" s="960">
        <v>60811</v>
      </c>
      <c r="H607" s="959">
        <v>89802344</v>
      </c>
      <c r="I607" s="960">
        <v>13026121</v>
      </c>
      <c r="J607" s="960">
        <v>24019148</v>
      </c>
      <c r="K607" s="960">
        <v>52757075</v>
      </c>
      <c r="L607"/>
    </row>
    <row r="608" spans="2:12" ht="12.75">
      <c r="B608" s="1116" t="s">
        <v>277</v>
      </c>
      <c r="C608" s="959">
        <f t="shared" si="45"/>
        <v>98348767</v>
      </c>
      <c r="D608" s="684">
        <v>365543</v>
      </c>
      <c r="E608" s="684">
        <v>134256</v>
      </c>
      <c r="F608" s="684">
        <v>176108</v>
      </c>
      <c r="G608" s="684">
        <v>55179</v>
      </c>
      <c r="H608" s="684">
        <v>97983224</v>
      </c>
      <c r="I608" s="684">
        <v>14778485</v>
      </c>
      <c r="J608" s="684">
        <v>25000492</v>
      </c>
      <c r="K608" s="684">
        <v>58204247</v>
      </c>
      <c r="L608"/>
    </row>
    <row r="609" spans="2:12" ht="12.75">
      <c r="B609" s="1116" t="s">
        <v>278</v>
      </c>
      <c r="C609" s="959">
        <f t="shared" si="45"/>
        <v>89668731</v>
      </c>
      <c r="D609" s="959">
        <v>358330</v>
      </c>
      <c r="E609" s="960">
        <v>97987</v>
      </c>
      <c r="F609" s="960">
        <v>193201</v>
      </c>
      <c r="G609" s="960">
        <v>67142</v>
      </c>
      <c r="H609" s="959">
        <v>89310401</v>
      </c>
      <c r="I609" s="960">
        <v>13566128</v>
      </c>
      <c r="J609" s="960">
        <v>23364570</v>
      </c>
      <c r="K609" s="960">
        <v>52379703</v>
      </c>
      <c r="L609"/>
    </row>
    <row r="610" spans="2:12" ht="12.75">
      <c r="B610" s="1116" t="s">
        <v>279</v>
      </c>
      <c r="C610" s="959">
        <f>SUM(D610+H610)</f>
        <v>94814223</v>
      </c>
      <c r="D610" s="961">
        <v>399597</v>
      </c>
      <c r="E610" s="961">
        <v>105945</v>
      </c>
      <c r="F610" s="961">
        <v>239181</v>
      </c>
      <c r="G610" s="962">
        <v>54471</v>
      </c>
      <c r="H610" s="959">
        <v>94414626</v>
      </c>
      <c r="I610" s="961">
        <v>15092121</v>
      </c>
      <c r="J610" s="961">
        <v>26639045</v>
      </c>
      <c r="K610" s="961">
        <v>52683460</v>
      </c>
      <c r="L610"/>
    </row>
    <row r="611" spans="2:12" ht="12.75">
      <c r="B611" s="1116" t="s">
        <v>280</v>
      </c>
      <c r="C611" s="959">
        <f>SUM(D611+H611)</f>
        <v>94523431</v>
      </c>
      <c r="D611" s="961">
        <v>403191</v>
      </c>
      <c r="E611" s="961">
        <v>115093</v>
      </c>
      <c r="F611" s="961">
        <v>229415</v>
      </c>
      <c r="G611" s="962">
        <v>58683</v>
      </c>
      <c r="H611" s="959">
        <v>94120240</v>
      </c>
      <c r="I611" s="961">
        <v>12344055</v>
      </c>
      <c r="J611" s="961">
        <v>25664712</v>
      </c>
      <c r="K611" s="961">
        <v>56111473</v>
      </c>
      <c r="L611"/>
    </row>
    <row r="612" spans="2:12" ht="12.75">
      <c r="B612" s="1116" t="s">
        <v>281</v>
      </c>
      <c r="C612" s="959">
        <f t="shared" si="45"/>
        <v>0</v>
      </c>
      <c r="D612" s="959"/>
      <c r="E612" s="960"/>
      <c r="F612" s="960"/>
      <c r="G612" s="960"/>
      <c r="H612" s="959"/>
      <c r="I612" s="960"/>
      <c r="J612" s="960"/>
      <c r="K612" s="960"/>
      <c r="L612"/>
    </row>
    <row r="613" spans="2:12" ht="12.75">
      <c r="B613" s="1116" t="s">
        <v>282</v>
      </c>
      <c r="C613" s="959">
        <f t="shared" si="45"/>
        <v>0</v>
      </c>
      <c r="D613" s="961"/>
      <c r="E613" s="961"/>
      <c r="F613" s="961"/>
      <c r="G613" s="961"/>
      <c r="H613" s="960"/>
      <c r="I613" s="961"/>
      <c r="J613" s="961"/>
      <c r="K613" s="961"/>
      <c r="L613"/>
    </row>
    <row r="614" spans="2:12" ht="12.75">
      <c r="B614" s="1116" t="s">
        <v>283</v>
      </c>
      <c r="C614" s="959">
        <f t="shared" si="45"/>
        <v>0</v>
      </c>
      <c r="D614" s="961"/>
      <c r="E614" s="961"/>
      <c r="F614" s="961"/>
      <c r="G614" s="962"/>
      <c r="H614" s="963"/>
      <c r="I614" s="961"/>
      <c r="J614" s="961"/>
      <c r="K614" s="961"/>
      <c r="L614"/>
    </row>
    <row r="615" spans="2:12" ht="12.75">
      <c r="B615" s="1116" t="s">
        <v>284</v>
      </c>
      <c r="C615" s="959">
        <f t="shared" si="45"/>
        <v>0</v>
      </c>
      <c r="D615" s="961"/>
      <c r="E615" s="961"/>
      <c r="F615" s="961"/>
      <c r="G615" s="962"/>
      <c r="H615" s="963"/>
      <c r="I615" s="961"/>
      <c r="J615" s="961"/>
      <c r="K615" s="961"/>
      <c r="L615"/>
    </row>
    <row r="616" spans="2:12" ht="12.75">
      <c r="B616" s="1116"/>
      <c r="C616" s="721"/>
      <c r="D616" s="722"/>
      <c r="E616" s="723"/>
      <c r="F616" s="723"/>
      <c r="G616" s="723"/>
      <c r="H616" s="722"/>
      <c r="I616" s="723"/>
      <c r="J616" s="723"/>
      <c r="K616" s="723"/>
      <c r="L616"/>
    </row>
    <row r="617" spans="2:12" ht="12.75">
      <c r="B617" s="1115">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T40" sqref="T40"/>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343" t="s">
        <v>353</v>
      </c>
      <c r="B1" s="1343"/>
      <c r="C1" s="1343"/>
      <c r="D1" s="1343"/>
      <c r="E1" s="1343"/>
      <c r="F1" s="1343"/>
      <c r="G1" s="1343"/>
      <c r="H1" s="1343"/>
      <c r="I1" s="1343"/>
      <c r="J1" s="1343"/>
      <c r="K1" s="1343"/>
      <c r="L1" s="1343"/>
      <c r="M1" s="1343"/>
      <c r="N1" s="1343"/>
    </row>
    <row r="2" spans="1:20" ht="13.5" thickBot="1">
      <c r="B2" s="975"/>
      <c r="C2" s="975"/>
      <c r="D2" s="975"/>
      <c r="E2" s="975"/>
      <c r="F2" s="975"/>
      <c r="G2" s="976" t="s">
        <v>354</v>
      </c>
      <c r="H2" s="975"/>
      <c r="I2" s="975"/>
      <c r="J2" s="975"/>
      <c r="K2" s="975"/>
      <c r="L2" s="975"/>
      <c r="M2" s="975"/>
      <c r="N2" s="975"/>
    </row>
    <row r="3" spans="1:20" ht="14.25" thickBot="1">
      <c r="A3" s="977" t="s">
        <v>355</v>
      </c>
      <c r="B3" s="978" t="s">
        <v>221</v>
      </c>
      <c r="C3" s="978" t="s">
        <v>222</v>
      </c>
      <c r="D3" s="978" t="s">
        <v>223</v>
      </c>
      <c r="E3" s="978" t="s">
        <v>224</v>
      </c>
      <c r="F3" s="978" t="s">
        <v>225</v>
      </c>
      <c r="G3" s="978" t="s">
        <v>226</v>
      </c>
      <c r="H3" s="978" t="s">
        <v>227</v>
      </c>
      <c r="I3" s="978" t="s">
        <v>228</v>
      </c>
      <c r="J3" s="978" t="s">
        <v>229</v>
      </c>
      <c r="K3" s="978" t="s">
        <v>230</v>
      </c>
      <c r="L3" s="978" t="s">
        <v>231</v>
      </c>
      <c r="M3" s="978" t="s">
        <v>232</v>
      </c>
      <c r="N3" s="978" t="s">
        <v>239</v>
      </c>
    </row>
    <row r="4" spans="1:20" ht="13.5">
      <c r="A4" s="979">
        <v>2004</v>
      </c>
      <c r="B4" s="980">
        <v>299.39999999999998</v>
      </c>
      <c r="C4" s="980">
        <v>296.39999999999998</v>
      </c>
      <c r="D4" s="980">
        <v>293.7</v>
      </c>
      <c r="E4" s="980">
        <v>293.5</v>
      </c>
      <c r="F4" s="980">
        <v>293.5</v>
      </c>
      <c r="G4" s="980">
        <v>291.60000000000002</v>
      </c>
      <c r="H4" s="980">
        <v>290.2</v>
      </c>
      <c r="I4" s="980">
        <v>286.3</v>
      </c>
      <c r="J4" s="980">
        <v>285.39999999999998</v>
      </c>
      <c r="K4" s="980">
        <v>285.10000000000002</v>
      </c>
      <c r="L4" s="980">
        <v>291.2</v>
      </c>
      <c r="M4" s="980">
        <v>297.8</v>
      </c>
      <c r="N4" s="981">
        <v>291.3</v>
      </c>
    </row>
    <row r="5" spans="1:20" ht="13.5">
      <c r="A5" s="982">
        <v>2005</v>
      </c>
      <c r="B5" s="983">
        <v>304.10000000000002</v>
      </c>
      <c r="C5" s="983">
        <v>308.10000000000002</v>
      </c>
      <c r="D5" s="983">
        <v>308.2</v>
      </c>
      <c r="E5" s="983">
        <v>310.89999999999998</v>
      </c>
      <c r="F5" s="983">
        <v>309.89999999999998</v>
      </c>
      <c r="G5" s="983">
        <v>309.10000000000002</v>
      </c>
      <c r="H5" s="983">
        <v>307</v>
      </c>
      <c r="I5" s="983">
        <v>300.60000000000002</v>
      </c>
      <c r="J5" s="983">
        <v>303.3</v>
      </c>
      <c r="K5" s="983">
        <v>304.3</v>
      </c>
      <c r="L5" s="983">
        <v>311.8</v>
      </c>
      <c r="M5" s="983">
        <v>315.5</v>
      </c>
      <c r="N5" s="984">
        <v>307.60000000000002</v>
      </c>
    </row>
    <row r="6" spans="1:20" ht="13.5">
      <c r="A6" s="982">
        <v>2006</v>
      </c>
      <c r="B6" s="983">
        <v>317.10000000000002</v>
      </c>
      <c r="C6" s="983">
        <v>319.89999999999998</v>
      </c>
      <c r="D6" s="983">
        <v>324</v>
      </c>
      <c r="E6" s="983">
        <v>319.5</v>
      </c>
      <c r="F6" s="983">
        <v>325.8</v>
      </c>
      <c r="G6" s="983">
        <v>323.8</v>
      </c>
      <c r="H6" s="983">
        <v>312.8</v>
      </c>
      <c r="I6" s="983">
        <v>313</v>
      </c>
      <c r="J6" s="983">
        <v>315.2</v>
      </c>
      <c r="K6" s="983">
        <v>311.2</v>
      </c>
      <c r="L6" s="983">
        <v>316.2</v>
      </c>
      <c r="M6" s="983">
        <v>321.8</v>
      </c>
      <c r="N6" s="984">
        <v>318.7</v>
      </c>
    </row>
    <row r="7" spans="1:20" ht="13.5">
      <c r="A7" s="982">
        <v>2007</v>
      </c>
      <c r="B7" s="983">
        <v>325.7</v>
      </c>
      <c r="C7" s="983">
        <v>327.9</v>
      </c>
      <c r="D7" s="983">
        <v>329.1</v>
      </c>
      <c r="E7" s="983">
        <v>329.9</v>
      </c>
      <c r="F7" s="983">
        <v>328.7</v>
      </c>
      <c r="G7" s="983">
        <v>330</v>
      </c>
      <c r="H7" s="983">
        <v>327.9</v>
      </c>
      <c r="I7" s="983">
        <v>324</v>
      </c>
      <c r="J7" s="983">
        <v>329.3</v>
      </c>
      <c r="K7" s="983">
        <v>312.8</v>
      </c>
      <c r="L7" s="983">
        <v>317.5</v>
      </c>
      <c r="M7" s="983">
        <v>319</v>
      </c>
      <c r="N7" s="984">
        <v>325.39999999999998</v>
      </c>
    </row>
    <row r="8" spans="1:20" ht="13.5">
      <c r="A8" s="982">
        <v>2008</v>
      </c>
      <c r="B8" s="983">
        <v>326.5</v>
      </c>
      <c r="C8" s="983">
        <v>327</v>
      </c>
      <c r="D8" s="983">
        <v>324.5</v>
      </c>
      <c r="E8" s="983">
        <v>322.60000000000002</v>
      </c>
      <c r="F8" s="983">
        <v>325.7</v>
      </c>
      <c r="G8" s="983">
        <v>323.8</v>
      </c>
      <c r="H8" s="983">
        <v>317</v>
      </c>
      <c r="I8" s="983">
        <v>314.39999999999998</v>
      </c>
      <c r="J8" s="983">
        <v>314.60000000000002</v>
      </c>
      <c r="K8" s="983">
        <v>310.5</v>
      </c>
      <c r="L8" s="983">
        <v>315.10000000000002</v>
      </c>
      <c r="M8" s="983">
        <v>321.7</v>
      </c>
      <c r="N8" s="984">
        <v>320.39999999999998</v>
      </c>
    </row>
    <row r="9" spans="1:20" ht="13.5">
      <c r="A9" s="982">
        <v>2009</v>
      </c>
      <c r="B9" s="983">
        <v>322.2</v>
      </c>
      <c r="C9" s="983">
        <v>324.3</v>
      </c>
      <c r="D9" s="983">
        <v>325.89999999999998</v>
      </c>
      <c r="E9" s="983">
        <v>324.2</v>
      </c>
      <c r="F9" s="983">
        <v>325.3</v>
      </c>
      <c r="G9" s="983">
        <v>324.5</v>
      </c>
      <c r="H9" s="983">
        <v>323.3</v>
      </c>
      <c r="I9" s="983">
        <v>316.2</v>
      </c>
      <c r="J9" s="983">
        <v>320.10000000000002</v>
      </c>
      <c r="K9" s="983">
        <v>320</v>
      </c>
      <c r="L9" s="983">
        <v>324.5</v>
      </c>
      <c r="M9" s="983">
        <v>330</v>
      </c>
      <c r="N9" s="985">
        <v>323.60000000000002</v>
      </c>
    </row>
    <row r="10" spans="1:20" ht="13.5">
      <c r="A10" s="982">
        <v>2010</v>
      </c>
      <c r="B10" s="983">
        <v>333.4</v>
      </c>
      <c r="C10" s="983">
        <v>341.3</v>
      </c>
      <c r="D10" s="983">
        <v>335.1</v>
      </c>
      <c r="E10" s="983">
        <v>343.1</v>
      </c>
      <c r="F10" s="983">
        <v>346.2</v>
      </c>
      <c r="G10" s="983">
        <v>345.9</v>
      </c>
      <c r="H10" s="983">
        <v>340.4</v>
      </c>
      <c r="I10" s="983">
        <v>336.9</v>
      </c>
      <c r="J10" s="983">
        <v>334.2</v>
      </c>
      <c r="K10" s="983">
        <v>325.7</v>
      </c>
      <c r="L10" s="983">
        <v>326.39999999999998</v>
      </c>
      <c r="M10" s="983">
        <v>326.3</v>
      </c>
      <c r="N10" s="985">
        <v>335.8</v>
      </c>
    </row>
    <row r="11" spans="1:20" ht="13.5">
      <c r="A11" s="982">
        <v>2011</v>
      </c>
      <c r="B11" s="983">
        <v>325.60000000000002</v>
      </c>
      <c r="C11" s="983">
        <v>323.5</v>
      </c>
      <c r="D11" s="983">
        <v>322.8</v>
      </c>
      <c r="E11" s="983">
        <v>323</v>
      </c>
      <c r="F11" s="983">
        <v>326.89999999999998</v>
      </c>
      <c r="G11" s="983">
        <v>323.39999999999998</v>
      </c>
      <c r="H11" s="983">
        <v>321.10000000000002</v>
      </c>
      <c r="I11" s="983">
        <v>317.7</v>
      </c>
      <c r="J11" s="983">
        <v>313</v>
      </c>
      <c r="K11" s="983">
        <v>312.89999999999998</v>
      </c>
      <c r="L11" s="983">
        <v>315.60000000000002</v>
      </c>
      <c r="M11" s="983">
        <v>322.10000000000002</v>
      </c>
      <c r="N11" s="985">
        <v>320.7</v>
      </c>
    </row>
    <row r="12" spans="1:20" ht="13.5">
      <c r="A12" s="986">
        <v>2012</v>
      </c>
      <c r="B12" s="987">
        <v>324.89999999999998</v>
      </c>
      <c r="C12" s="987">
        <v>327.2</v>
      </c>
      <c r="D12" s="987">
        <v>329</v>
      </c>
      <c r="E12" s="987">
        <v>329.8</v>
      </c>
      <c r="F12" s="987">
        <v>334.6</v>
      </c>
      <c r="G12" s="987">
        <v>336.3</v>
      </c>
      <c r="H12" s="987">
        <v>330.7</v>
      </c>
      <c r="I12" s="987">
        <v>326.3</v>
      </c>
      <c r="J12" s="987">
        <v>325.7</v>
      </c>
      <c r="K12" s="987">
        <v>322</v>
      </c>
      <c r="L12" s="987">
        <v>327.2</v>
      </c>
      <c r="M12" s="987">
        <v>330.6</v>
      </c>
      <c r="N12" s="988">
        <v>328.9</v>
      </c>
    </row>
    <row r="13" spans="1:20" ht="13.5">
      <c r="A13" s="986">
        <v>2013</v>
      </c>
      <c r="B13" s="987">
        <v>334</v>
      </c>
      <c r="C13" s="987">
        <v>336.5</v>
      </c>
      <c r="D13" s="987">
        <v>334.9</v>
      </c>
      <c r="E13" s="987">
        <v>338</v>
      </c>
      <c r="F13" s="987">
        <v>338.8</v>
      </c>
      <c r="G13" s="987">
        <v>343</v>
      </c>
      <c r="H13" s="987">
        <v>338.6</v>
      </c>
      <c r="I13" s="987">
        <v>334</v>
      </c>
      <c r="J13" s="987">
        <v>329.8</v>
      </c>
      <c r="K13" s="987">
        <v>328.9</v>
      </c>
      <c r="L13" s="987">
        <v>331</v>
      </c>
      <c r="M13" s="987">
        <v>333.1</v>
      </c>
      <c r="N13" s="988">
        <v>335.2</v>
      </c>
      <c r="Q13"/>
      <c r="R13"/>
      <c r="S13"/>
      <c r="T13"/>
    </row>
    <row r="14" spans="1:20" ht="13.5">
      <c r="A14" s="986">
        <v>2014</v>
      </c>
      <c r="B14" s="987">
        <v>335.3</v>
      </c>
      <c r="C14" s="987">
        <v>339.5</v>
      </c>
      <c r="D14" s="987">
        <v>336</v>
      </c>
      <c r="E14" s="987">
        <v>338.1</v>
      </c>
      <c r="F14" s="987">
        <v>336</v>
      </c>
      <c r="G14" s="987">
        <v>336.1</v>
      </c>
      <c r="H14" s="987">
        <v>331.4</v>
      </c>
      <c r="I14" s="987">
        <v>332.4</v>
      </c>
      <c r="J14" s="987">
        <v>327.3</v>
      </c>
      <c r="K14" s="987">
        <v>326.3</v>
      </c>
      <c r="L14" s="987">
        <v>328.5</v>
      </c>
      <c r="M14" s="987">
        <v>340.6</v>
      </c>
      <c r="N14" s="988">
        <v>333.6</v>
      </c>
      <c r="Q14"/>
      <c r="R14"/>
      <c r="S14"/>
      <c r="T14"/>
    </row>
    <row r="15" spans="1:20" ht="13.5">
      <c r="A15" s="989">
        <v>2015</v>
      </c>
      <c r="B15" s="990">
        <v>336</v>
      </c>
      <c r="C15" s="990">
        <v>338.9</v>
      </c>
      <c r="D15" s="990">
        <v>339.7</v>
      </c>
      <c r="E15" s="990">
        <v>340.8</v>
      </c>
      <c r="F15" s="990">
        <v>346.1</v>
      </c>
      <c r="G15" s="990">
        <v>343.9</v>
      </c>
      <c r="H15" s="990">
        <v>339.4</v>
      </c>
      <c r="I15" s="990">
        <v>334</v>
      </c>
      <c r="J15" s="990">
        <v>332.9</v>
      </c>
      <c r="K15" s="990">
        <v>331.2</v>
      </c>
      <c r="L15" s="990">
        <v>332.8</v>
      </c>
      <c r="M15" s="990">
        <v>335.4</v>
      </c>
      <c r="N15" s="991">
        <v>337.6</v>
      </c>
      <c r="Q15"/>
      <c r="R15"/>
      <c r="S15"/>
      <c r="T15"/>
    </row>
    <row r="16" spans="1:20" ht="13.5">
      <c r="A16" s="989">
        <v>2016</v>
      </c>
      <c r="B16" s="990">
        <v>335.2</v>
      </c>
      <c r="C16" s="990">
        <v>337.7</v>
      </c>
      <c r="D16" s="990">
        <v>338.5</v>
      </c>
      <c r="E16" s="990">
        <v>340.3</v>
      </c>
      <c r="F16" s="990">
        <v>345.4</v>
      </c>
      <c r="G16" s="990">
        <v>342.5</v>
      </c>
      <c r="H16" s="990">
        <v>339.1</v>
      </c>
      <c r="I16" s="990">
        <v>336.7</v>
      </c>
      <c r="J16" s="990">
        <v>336</v>
      </c>
      <c r="K16" s="990">
        <v>338.1</v>
      </c>
      <c r="L16" s="990">
        <v>339.8</v>
      </c>
      <c r="M16" s="990">
        <v>343.5</v>
      </c>
      <c r="N16" s="991">
        <v>339.5</v>
      </c>
      <c r="Q16"/>
      <c r="R16"/>
      <c r="S16"/>
      <c r="T16"/>
    </row>
    <row r="17" spans="1:20" ht="13.5">
      <c r="A17" s="989">
        <v>2017</v>
      </c>
      <c r="B17" s="990">
        <v>343.84877560849145</v>
      </c>
      <c r="C17" s="990">
        <v>344.01260355448568</v>
      </c>
      <c r="D17" s="990">
        <v>345.08323788722237</v>
      </c>
      <c r="E17" s="990">
        <v>349.4260933003689</v>
      </c>
      <c r="F17" s="990">
        <v>351.85998819252393</v>
      </c>
      <c r="G17" s="990">
        <v>351.12109667545815</v>
      </c>
      <c r="H17" s="990">
        <v>346.75726994620067</v>
      </c>
      <c r="I17" s="990">
        <v>344.85589941972938</v>
      </c>
      <c r="J17" s="990">
        <v>342.09908231074832</v>
      </c>
      <c r="K17" s="990">
        <v>340.25607000681453</v>
      </c>
      <c r="L17" s="990">
        <v>343.96423731809307</v>
      </c>
      <c r="M17" s="990">
        <v>345.17611667491775</v>
      </c>
      <c r="N17" s="991">
        <v>345.73613890143946</v>
      </c>
      <c r="Q17"/>
      <c r="R17"/>
      <c r="S17"/>
      <c r="T17"/>
    </row>
    <row r="18" spans="1:20" ht="13.5">
      <c r="A18" s="989">
        <v>2018</v>
      </c>
      <c r="B18" s="990">
        <v>328.68883172082138</v>
      </c>
      <c r="C18" s="990">
        <v>335.33083028686195</v>
      </c>
      <c r="D18" s="990">
        <v>339.13477331184731</v>
      </c>
      <c r="E18" s="990">
        <v>352.1288362407397</v>
      </c>
      <c r="F18" s="990">
        <v>354.40806226015781</v>
      </c>
      <c r="G18" s="990">
        <v>352.31798629918734</v>
      </c>
      <c r="H18" s="990">
        <v>349.02563708344542</v>
      </c>
      <c r="I18" s="990">
        <v>347.00933631012759</v>
      </c>
      <c r="J18" s="990">
        <v>345.11329021489684</v>
      </c>
      <c r="K18" s="990">
        <v>347.11988043981063</v>
      </c>
      <c r="L18" s="990">
        <v>349.40972512323503</v>
      </c>
      <c r="M18" s="990">
        <v>350.98601398601369</v>
      </c>
      <c r="N18" s="991">
        <v>345.25543478260863</v>
      </c>
      <c r="Q18"/>
      <c r="R18"/>
      <c r="S18"/>
      <c r="T18"/>
    </row>
    <row r="19" spans="1:20" ht="14.25" thickBot="1">
      <c r="A19" s="992">
        <v>2019</v>
      </c>
      <c r="B19" s="993">
        <v>354.37491656654714</v>
      </c>
      <c r="C19" s="993">
        <v>356.43838796545651</v>
      </c>
      <c r="D19" s="993">
        <v>357.2969949465724</v>
      </c>
      <c r="E19" s="993">
        <v>357.47446683623537</v>
      </c>
      <c r="F19" s="993">
        <v>361.2054005838466</v>
      </c>
      <c r="G19" s="993">
        <v>357.93540852897377</v>
      </c>
      <c r="H19" s="993">
        <v>354.2490676912646</v>
      </c>
      <c r="I19" s="993">
        <v>353.13528487554794</v>
      </c>
      <c r="J19" s="993">
        <v>352.05841293166753</v>
      </c>
      <c r="K19" s="993"/>
      <c r="L19" s="993"/>
      <c r="M19" s="993"/>
      <c r="N19" s="994"/>
      <c r="Q19"/>
      <c r="R19"/>
      <c r="S19"/>
      <c r="T19"/>
    </row>
    <row r="20" spans="1:20" ht="13.5" thickBot="1">
      <c r="B20" s="975"/>
      <c r="C20" s="975"/>
      <c r="D20" s="975"/>
      <c r="E20" s="975"/>
      <c r="F20" s="975"/>
      <c r="G20" s="995" t="s">
        <v>356</v>
      </c>
      <c r="H20" s="975"/>
      <c r="I20" s="975"/>
      <c r="J20" s="975"/>
      <c r="K20" s="975"/>
      <c r="L20" s="975"/>
      <c r="M20" s="975"/>
      <c r="N20" s="996"/>
      <c r="Q20"/>
      <c r="R20"/>
      <c r="S20"/>
      <c r="T20"/>
    </row>
    <row r="21" spans="1:20" ht="14.25" thickBot="1">
      <c r="A21" s="977" t="s">
        <v>355</v>
      </c>
      <c r="B21" s="978" t="s">
        <v>221</v>
      </c>
      <c r="C21" s="978" t="s">
        <v>222</v>
      </c>
      <c r="D21" s="978" t="s">
        <v>223</v>
      </c>
      <c r="E21" s="978" t="s">
        <v>224</v>
      </c>
      <c r="F21" s="978" t="s">
        <v>225</v>
      </c>
      <c r="G21" s="978" t="s">
        <v>226</v>
      </c>
      <c r="H21" s="978" t="s">
        <v>227</v>
      </c>
      <c r="I21" s="978" t="s">
        <v>228</v>
      </c>
      <c r="J21" s="978" t="s">
        <v>229</v>
      </c>
      <c r="K21" s="978" t="s">
        <v>230</v>
      </c>
      <c r="L21" s="978" t="s">
        <v>231</v>
      </c>
      <c r="M21" s="978" t="s">
        <v>232</v>
      </c>
      <c r="N21" s="978" t="s">
        <v>239</v>
      </c>
      <c r="Q21"/>
      <c r="R21"/>
      <c r="S21"/>
      <c r="T21"/>
    </row>
    <row r="22" spans="1:20" ht="13.5">
      <c r="A22" s="979">
        <v>2004</v>
      </c>
      <c r="B22" s="980">
        <v>272.2</v>
      </c>
      <c r="C22" s="980">
        <v>271.5</v>
      </c>
      <c r="D22" s="980">
        <v>272</v>
      </c>
      <c r="E22" s="980">
        <v>273.10000000000002</v>
      </c>
      <c r="F22" s="980">
        <v>267.2</v>
      </c>
      <c r="G22" s="980">
        <v>269.60000000000002</v>
      </c>
      <c r="H22" s="980">
        <v>261.5</v>
      </c>
      <c r="I22" s="980">
        <v>261.39999999999998</v>
      </c>
      <c r="J22" s="980">
        <v>264.8</v>
      </c>
      <c r="K22" s="980">
        <v>267</v>
      </c>
      <c r="L22" s="980">
        <v>266.39999999999998</v>
      </c>
      <c r="M22" s="980">
        <v>271.3</v>
      </c>
      <c r="N22" s="981">
        <v>267.3</v>
      </c>
      <c r="Q22"/>
      <c r="R22"/>
      <c r="S22"/>
      <c r="T22"/>
    </row>
    <row r="23" spans="1:20" ht="13.5">
      <c r="A23" s="982">
        <v>2005</v>
      </c>
      <c r="B23" s="983">
        <v>272.10000000000002</v>
      </c>
      <c r="C23" s="983">
        <v>274.8</v>
      </c>
      <c r="D23" s="983">
        <v>271.8</v>
      </c>
      <c r="E23" s="983">
        <v>273.39999999999998</v>
      </c>
      <c r="F23" s="983">
        <v>271</v>
      </c>
      <c r="G23" s="983">
        <v>266.39999999999998</v>
      </c>
      <c r="H23" s="983">
        <v>264.60000000000002</v>
      </c>
      <c r="I23" s="983">
        <v>261.10000000000002</v>
      </c>
      <c r="J23" s="983">
        <v>266.60000000000002</v>
      </c>
      <c r="K23" s="983">
        <v>272.5</v>
      </c>
      <c r="L23" s="983">
        <v>270.60000000000002</v>
      </c>
      <c r="M23" s="983">
        <v>272.39999999999998</v>
      </c>
      <c r="N23" s="984">
        <v>269.2</v>
      </c>
      <c r="Q23"/>
      <c r="R23"/>
      <c r="S23"/>
      <c r="T23"/>
    </row>
    <row r="24" spans="1:20" ht="13.5">
      <c r="A24" s="982">
        <v>2006</v>
      </c>
      <c r="B24" s="983">
        <v>275.10000000000002</v>
      </c>
      <c r="C24" s="983">
        <v>273.39999999999998</v>
      </c>
      <c r="D24" s="983">
        <v>273.39999999999998</v>
      </c>
      <c r="E24" s="983">
        <v>272.89999999999998</v>
      </c>
      <c r="F24" s="983">
        <v>270.39999999999998</v>
      </c>
      <c r="G24" s="983">
        <v>264.2</v>
      </c>
      <c r="H24" s="983">
        <v>260.2</v>
      </c>
      <c r="I24" s="983">
        <v>258.10000000000002</v>
      </c>
      <c r="J24" s="983">
        <v>263.5</v>
      </c>
      <c r="K24" s="983">
        <v>263.89999999999998</v>
      </c>
      <c r="L24" s="983">
        <v>264.89999999999998</v>
      </c>
      <c r="M24" s="983">
        <v>266.89999999999998</v>
      </c>
      <c r="N24" s="984">
        <v>267.5</v>
      </c>
      <c r="Q24"/>
      <c r="R24"/>
      <c r="S24"/>
      <c r="T24"/>
    </row>
    <row r="25" spans="1:20" ht="13.5">
      <c r="A25" s="982">
        <v>2007</v>
      </c>
      <c r="B25" s="983">
        <v>274.10000000000002</v>
      </c>
      <c r="C25" s="983">
        <v>274.89999999999998</v>
      </c>
      <c r="D25" s="983">
        <v>274</v>
      </c>
      <c r="E25" s="983">
        <v>272.3</v>
      </c>
      <c r="F25" s="983">
        <v>271.89999999999998</v>
      </c>
      <c r="G25" s="983">
        <v>269.2</v>
      </c>
      <c r="H25" s="983">
        <v>267.89999999999998</v>
      </c>
      <c r="I25" s="983">
        <v>264.60000000000002</v>
      </c>
      <c r="J25" s="983">
        <v>266</v>
      </c>
      <c r="K25" s="983">
        <v>268.8</v>
      </c>
      <c r="L25" s="983">
        <v>269.10000000000002</v>
      </c>
      <c r="M25" s="983">
        <v>271.60000000000002</v>
      </c>
      <c r="N25" s="984">
        <v>270.2</v>
      </c>
      <c r="Q25"/>
      <c r="R25"/>
      <c r="S25"/>
      <c r="T25"/>
    </row>
    <row r="26" spans="1:20" ht="13.5">
      <c r="A26" s="982">
        <v>2008</v>
      </c>
      <c r="B26" s="983">
        <v>273.89999999999998</v>
      </c>
      <c r="C26" s="983">
        <v>274.89999999999998</v>
      </c>
      <c r="D26" s="983">
        <v>273.8</v>
      </c>
      <c r="E26" s="983">
        <v>270</v>
      </c>
      <c r="F26" s="983">
        <v>271.89999999999998</v>
      </c>
      <c r="G26" s="983">
        <v>270.5</v>
      </c>
      <c r="H26" s="983">
        <v>268.60000000000002</v>
      </c>
      <c r="I26" s="983">
        <v>265</v>
      </c>
      <c r="J26" s="983">
        <v>266.5</v>
      </c>
      <c r="K26" s="983">
        <v>266.60000000000002</v>
      </c>
      <c r="L26" s="983">
        <v>269.7</v>
      </c>
      <c r="M26" s="983">
        <v>274.60000000000002</v>
      </c>
      <c r="N26" s="984">
        <v>270.3</v>
      </c>
      <c r="Q26"/>
      <c r="R26"/>
      <c r="S26"/>
      <c r="T26"/>
    </row>
    <row r="27" spans="1:20" ht="13.5">
      <c r="A27" s="982">
        <v>2009</v>
      </c>
      <c r="B27" s="983">
        <v>276.8</v>
      </c>
      <c r="C27" s="983">
        <v>274.3</v>
      </c>
      <c r="D27" s="983">
        <v>276.39999999999998</v>
      </c>
      <c r="E27" s="983">
        <v>273.60000000000002</v>
      </c>
      <c r="F27" s="983">
        <v>273.8</v>
      </c>
      <c r="G27" s="983">
        <v>272.10000000000002</v>
      </c>
      <c r="H27" s="983">
        <v>268.60000000000002</v>
      </c>
      <c r="I27" s="983">
        <v>266.8</v>
      </c>
      <c r="J27" s="983">
        <v>269.5</v>
      </c>
      <c r="K27" s="983">
        <v>271.39999999999998</v>
      </c>
      <c r="L27" s="983">
        <v>275.60000000000002</v>
      </c>
      <c r="M27" s="983">
        <v>277.10000000000002</v>
      </c>
      <c r="N27" s="985">
        <v>272.8</v>
      </c>
      <c r="Q27"/>
      <c r="R27"/>
      <c r="S27"/>
      <c r="T27"/>
    </row>
    <row r="28" spans="1:20" ht="13.5">
      <c r="A28" s="982">
        <v>2010</v>
      </c>
      <c r="B28" s="983">
        <v>278.5</v>
      </c>
      <c r="C28" s="983">
        <v>282.10000000000002</v>
      </c>
      <c r="D28" s="983">
        <v>281.7</v>
      </c>
      <c r="E28" s="983">
        <v>280.5</v>
      </c>
      <c r="F28" s="983">
        <v>280.89999999999998</v>
      </c>
      <c r="G28" s="983">
        <v>279</v>
      </c>
      <c r="H28" s="983">
        <v>275</v>
      </c>
      <c r="I28" s="983">
        <v>272.89999999999998</v>
      </c>
      <c r="J28" s="983">
        <v>275.5</v>
      </c>
      <c r="K28" s="983">
        <v>275.10000000000002</v>
      </c>
      <c r="L28" s="983">
        <v>275</v>
      </c>
      <c r="M28" s="983">
        <v>277.5</v>
      </c>
      <c r="N28" s="985">
        <v>277.8</v>
      </c>
      <c r="Q28"/>
      <c r="R28"/>
      <c r="S28"/>
      <c r="T28"/>
    </row>
    <row r="29" spans="1:20" ht="13.5">
      <c r="A29" s="982">
        <v>2011</v>
      </c>
      <c r="B29" s="983">
        <v>280.2</v>
      </c>
      <c r="C29" s="983">
        <v>279.3</v>
      </c>
      <c r="D29" s="983">
        <v>279.5</v>
      </c>
      <c r="E29" s="983">
        <v>281.39999999999998</v>
      </c>
      <c r="F29" s="983">
        <v>279.7</v>
      </c>
      <c r="G29" s="983">
        <v>275.89999999999998</v>
      </c>
      <c r="H29" s="983">
        <v>274.2</v>
      </c>
      <c r="I29" s="983">
        <v>268.2</v>
      </c>
      <c r="J29" s="983">
        <v>259.3</v>
      </c>
      <c r="K29" s="983">
        <v>260.89999999999998</v>
      </c>
      <c r="L29" s="983">
        <v>262.89999999999998</v>
      </c>
      <c r="M29" s="983">
        <v>267.2</v>
      </c>
      <c r="N29" s="985">
        <v>271.2</v>
      </c>
      <c r="Q29"/>
      <c r="R29"/>
      <c r="S29"/>
      <c r="T29"/>
    </row>
    <row r="30" spans="1:20" s="975" customFormat="1" ht="13.5">
      <c r="A30" s="986">
        <v>2012</v>
      </c>
      <c r="B30" s="987">
        <v>270.2</v>
      </c>
      <c r="C30" s="987">
        <v>267.8</v>
      </c>
      <c r="D30" s="987">
        <v>269.60000000000002</v>
      </c>
      <c r="E30" s="987">
        <v>266.2</v>
      </c>
      <c r="F30" s="987">
        <v>265.3</v>
      </c>
      <c r="G30" s="987">
        <v>265.10000000000002</v>
      </c>
      <c r="H30" s="987">
        <v>259.10000000000002</v>
      </c>
      <c r="I30" s="987">
        <v>258.3</v>
      </c>
      <c r="J30" s="987">
        <v>258.89999999999998</v>
      </c>
      <c r="K30" s="987">
        <v>261.60000000000002</v>
      </c>
      <c r="L30" s="987">
        <v>263.2</v>
      </c>
      <c r="M30" s="987">
        <v>267</v>
      </c>
      <c r="N30" s="988">
        <v>264</v>
      </c>
      <c r="Q30"/>
      <c r="R30"/>
      <c r="S30"/>
      <c r="T30"/>
    </row>
    <row r="31" spans="1:20" s="975" customFormat="1" ht="13.5">
      <c r="A31" s="986">
        <v>2013</v>
      </c>
      <c r="B31" s="987">
        <v>269.39999999999998</v>
      </c>
      <c r="C31" s="987">
        <v>271.89999999999998</v>
      </c>
      <c r="D31" s="987">
        <v>270.60000000000002</v>
      </c>
      <c r="E31" s="987">
        <v>270.89999999999998</v>
      </c>
      <c r="F31" s="987">
        <v>266.89999999999998</v>
      </c>
      <c r="G31" s="987">
        <v>265.89999999999998</v>
      </c>
      <c r="H31" s="987">
        <v>262.5</v>
      </c>
      <c r="I31" s="987">
        <v>259.3</v>
      </c>
      <c r="J31" s="987">
        <v>261.2</v>
      </c>
      <c r="K31" s="987">
        <v>263.10000000000002</v>
      </c>
      <c r="L31" s="987">
        <v>265.5</v>
      </c>
      <c r="M31" s="987">
        <v>270.2</v>
      </c>
      <c r="N31" s="988">
        <v>266.10000000000002</v>
      </c>
      <c r="Q31"/>
      <c r="R31"/>
      <c r="S31"/>
      <c r="T31"/>
    </row>
    <row r="32" spans="1:20" s="975" customFormat="1" ht="13.5">
      <c r="A32" s="986">
        <v>2014</v>
      </c>
      <c r="B32" s="987">
        <v>273</v>
      </c>
      <c r="C32" s="987">
        <v>274.60000000000002</v>
      </c>
      <c r="D32" s="987">
        <v>271.8</v>
      </c>
      <c r="E32" s="987">
        <v>270.39999999999998</v>
      </c>
      <c r="F32" s="987">
        <v>268.39999999999998</v>
      </c>
      <c r="G32" s="987">
        <v>268.60000000000002</v>
      </c>
      <c r="H32" s="987">
        <v>264.5</v>
      </c>
      <c r="I32" s="987">
        <v>259.7</v>
      </c>
      <c r="J32" s="987">
        <v>261.60000000000002</v>
      </c>
      <c r="K32" s="987">
        <v>263.39999999999998</v>
      </c>
      <c r="L32" s="987">
        <v>264.39999999999998</v>
      </c>
      <c r="M32" s="987">
        <v>264.8</v>
      </c>
      <c r="N32" s="988">
        <v>267</v>
      </c>
      <c r="Q32"/>
      <c r="R32"/>
      <c r="S32"/>
      <c r="T32"/>
    </row>
    <row r="33" spans="1:20" s="975" customFormat="1" ht="13.5">
      <c r="A33" s="989">
        <v>2015</v>
      </c>
      <c r="B33" s="990">
        <v>270.5</v>
      </c>
      <c r="C33" s="990">
        <v>271.5</v>
      </c>
      <c r="D33" s="990">
        <v>272.60000000000002</v>
      </c>
      <c r="E33" s="990">
        <v>270.89999999999998</v>
      </c>
      <c r="F33" s="990">
        <v>273.3</v>
      </c>
      <c r="G33" s="990">
        <v>272</v>
      </c>
      <c r="H33" s="990">
        <v>267.8</v>
      </c>
      <c r="I33" s="990">
        <v>262.10000000000002</v>
      </c>
      <c r="J33" s="990">
        <v>261.39999999999998</v>
      </c>
      <c r="K33" s="990">
        <v>264.5</v>
      </c>
      <c r="L33" s="990">
        <v>266.60000000000002</v>
      </c>
      <c r="M33" s="990">
        <v>268.10000000000002</v>
      </c>
      <c r="N33" s="991">
        <v>267.89999999999998</v>
      </c>
      <c r="Q33"/>
      <c r="R33"/>
      <c r="S33"/>
      <c r="T33"/>
    </row>
    <row r="34" spans="1:20" ht="13.5">
      <c r="A34" s="989">
        <v>2016</v>
      </c>
      <c r="B34" s="990">
        <v>270.10000000000002</v>
      </c>
      <c r="C34" s="990">
        <v>272.10000000000002</v>
      </c>
      <c r="D34" s="990">
        <v>268.7</v>
      </c>
      <c r="E34" s="990">
        <v>267.7</v>
      </c>
      <c r="F34" s="990">
        <v>266.10000000000002</v>
      </c>
      <c r="G34" s="990">
        <v>263.60000000000002</v>
      </c>
      <c r="H34" s="990">
        <v>259.10000000000002</v>
      </c>
      <c r="I34" s="990">
        <v>256.7</v>
      </c>
      <c r="J34" s="990">
        <v>259.60000000000002</v>
      </c>
      <c r="K34" s="990">
        <v>263.8</v>
      </c>
      <c r="L34" s="990">
        <v>267.10000000000002</v>
      </c>
      <c r="M34" s="990">
        <v>271.10000000000002</v>
      </c>
      <c r="N34" s="991">
        <v>265.2</v>
      </c>
    </row>
    <row r="35" spans="1:20" ht="13.5">
      <c r="A35" s="989">
        <v>2017</v>
      </c>
      <c r="B35" s="990">
        <v>272.88640213541373</v>
      </c>
      <c r="C35" s="990">
        <v>276.25085307594861</v>
      </c>
      <c r="D35" s="990">
        <v>274.85711246631678</v>
      </c>
      <c r="E35" s="990">
        <v>274.82589285714283</v>
      </c>
      <c r="F35" s="990">
        <v>275.79789937320038</v>
      </c>
      <c r="G35" s="990">
        <v>275.68322171001125</v>
      </c>
      <c r="H35" s="990">
        <v>271.12366069701773</v>
      </c>
      <c r="I35" s="990">
        <v>265.89233861961111</v>
      </c>
      <c r="J35" s="990">
        <v>268.51868601734992</v>
      </c>
      <c r="K35" s="990">
        <v>269.27624185210152</v>
      </c>
      <c r="L35" s="990">
        <v>272.87214014486779</v>
      </c>
      <c r="M35" s="990">
        <v>275.60365369340764</v>
      </c>
      <c r="N35" s="991">
        <v>272.59345923219968</v>
      </c>
    </row>
    <row r="36" spans="1:20" ht="13.5">
      <c r="A36" s="989">
        <v>2018</v>
      </c>
      <c r="B36" s="990">
        <v>271.81169536218374</v>
      </c>
      <c r="C36" s="990">
        <v>271.62933094384721</v>
      </c>
      <c r="D36" s="990">
        <v>275.82298136645966</v>
      </c>
      <c r="E36" s="990">
        <v>276.47664184157117</v>
      </c>
      <c r="F36" s="990">
        <v>276.53879641485253</v>
      </c>
      <c r="G36" s="990">
        <v>273.5957050315024</v>
      </c>
      <c r="H36" s="990">
        <v>267.18371383829231</v>
      </c>
      <c r="I36" s="990">
        <v>262.45748745224398</v>
      </c>
      <c r="J36" s="990">
        <v>265.66096423017115</v>
      </c>
      <c r="K36" s="990">
        <v>270.12991512212</v>
      </c>
      <c r="L36" s="990">
        <v>273.99583766909478</v>
      </c>
      <c r="M36" s="990">
        <v>277.44326025733028</v>
      </c>
      <c r="N36" s="991">
        <v>271.5347702055667</v>
      </c>
    </row>
    <row r="37" spans="1:20" ht="14.25" thickBot="1">
      <c r="A37" s="992">
        <v>2019</v>
      </c>
      <c r="B37" s="993">
        <v>281.27826336739287</v>
      </c>
      <c r="C37" s="993">
        <v>284.30536717690359</v>
      </c>
      <c r="D37" s="993">
        <v>286.22046450702811</v>
      </c>
      <c r="E37" s="993">
        <v>290.8767352564733</v>
      </c>
      <c r="F37" s="993">
        <v>285.31500572737696</v>
      </c>
      <c r="G37" s="993">
        <v>281.29946839929153</v>
      </c>
      <c r="H37" s="993">
        <v>274.8623926185175</v>
      </c>
      <c r="I37" s="993">
        <v>271.9152332887009</v>
      </c>
      <c r="J37" s="993">
        <v>273.41321243523339</v>
      </c>
      <c r="K37" s="993"/>
      <c r="L37" s="993"/>
      <c r="M37" s="993"/>
      <c r="N37" s="994"/>
    </row>
    <row r="38" spans="1:20" ht="13.5" thickBot="1">
      <c r="B38" s="975"/>
      <c r="C38" s="975"/>
      <c r="D38" s="975"/>
      <c r="E38" s="975"/>
      <c r="F38" s="975"/>
      <c r="G38" s="995" t="s">
        <v>357</v>
      </c>
      <c r="H38" s="975"/>
      <c r="I38" s="975"/>
      <c r="J38" s="975"/>
      <c r="K38" s="975"/>
      <c r="L38" s="975"/>
      <c r="M38" s="975"/>
      <c r="N38" s="996"/>
    </row>
    <row r="39" spans="1:20" ht="14.25" thickBot="1">
      <c r="A39" s="977" t="s">
        <v>355</v>
      </c>
      <c r="B39" s="978" t="s">
        <v>221</v>
      </c>
      <c r="C39" s="978" t="s">
        <v>222</v>
      </c>
      <c r="D39" s="978" t="s">
        <v>223</v>
      </c>
      <c r="E39" s="978" t="s">
        <v>224</v>
      </c>
      <c r="F39" s="978" t="s">
        <v>225</v>
      </c>
      <c r="G39" s="978" t="s">
        <v>226</v>
      </c>
      <c r="H39" s="978" t="s">
        <v>227</v>
      </c>
      <c r="I39" s="978" t="s">
        <v>228</v>
      </c>
      <c r="J39" s="978" t="s">
        <v>229</v>
      </c>
      <c r="K39" s="978" t="s">
        <v>230</v>
      </c>
      <c r="L39" s="978" t="s">
        <v>231</v>
      </c>
      <c r="M39" s="978" t="s">
        <v>232</v>
      </c>
      <c r="N39" s="978" t="s">
        <v>239</v>
      </c>
    </row>
    <row r="40" spans="1:20" ht="13.5">
      <c r="A40" s="979">
        <v>2004</v>
      </c>
      <c r="B40" s="980">
        <v>240.7</v>
      </c>
      <c r="C40" s="980">
        <v>241.7</v>
      </c>
      <c r="D40" s="980">
        <v>243.7</v>
      </c>
      <c r="E40" s="980">
        <v>237.7</v>
      </c>
      <c r="F40" s="980">
        <v>240.8</v>
      </c>
      <c r="G40" s="980">
        <v>241.5</v>
      </c>
      <c r="H40" s="980">
        <v>243.3</v>
      </c>
      <c r="I40" s="980">
        <v>237.1</v>
      </c>
      <c r="J40" s="980">
        <v>241.6</v>
      </c>
      <c r="K40" s="980">
        <v>238.8</v>
      </c>
      <c r="L40" s="980">
        <v>245.7</v>
      </c>
      <c r="M40" s="980">
        <v>249.9</v>
      </c>
      <c r="N40" s="981">
        <v>242.4</v>
      </c>
    </row>
    <row r="41" spans="1:20" ht="13.5">
      <c r="A41" s="982">
        <v>2005</v>
      </c>
      <c r="B41" s="983">
        <v>253.1</v>
      </c>
      <c r="C41" s="983">
        <v>256.89999999999998</v>
      </c>
      <c r="D41" s="983">
        <v>255</v>
      </c>
      <c r="E41" s="983">
        <v>253.3</v>
      </c>
      <c r="F41" s="983">
        <v>253</v>
      </c>
      <c r="G41" s="983">
        <v>252.2</v>
      </c>
      <c r="H41" s="983">
        <v>251.1</v>
      </c>
      <c r="I41" s="983">
        <v>247.9</v>
      </c>
      <c r="J41" s="983">
        <v>246.7</v>
      </c>
      <c r="K41" s="983">
        <v>249.2</v>
      </c>
      <c r="L41" s="983">
        <v>250.4</v>
      </c>
      <c r="M41" s="983">
        <v>256.2</v>
      </c>
      <c r="N41" s="984">
        <v>251.9</v>
      </c>
    </row>
    <row r="42" spans="1:20" ht="13.5">
      <c r="A42" s="982">
        <v>2006</v>
      </c>
      <c r="B42" s="983">
        <v>257.8</v>
      </c>
      <c r="C42" s="983">
        <v>258.60000000000002</v>
      </c>
      <c r="D42" s="983">
        <v>259.39999999999998</v>
      </c>
      <c r="E42" s="983">
        <v>256.39999999999998</v>
      </c>
      <c r="F42" s="983">
        <v>257.60000000000002</v>
      </c>
      <c r="G42" s="983">
        <v>256.10000000000002</v>
      </c>
      <c r="H42" s="983">
        <v>250.4</v>
      </c>
      <c r="I42" s="983">
        <v>248.4</v>
      </c>
      <c r="J42" s="983">
        <v>249.2</v>
      </c>
      <c r="K42" s="983">
        <v>246.2</v>
      </c>
      <c r="L42" s="983">
        <v>246.3</v>
      </c>
      <c r="M42" s="983">
        <v>251</v>
      </c>
      <c r="N42" s="984">
        <v>253.1</v>
      </c>
    </row>
    <row r="43" spans="1:20" ht="13.5">
      <c r="A43" s="982">
        <v>2007</v>
      </c>
      <c r="B43" s="983">
        <v>257</v>
      </c>
      <c r="C43" s="983">
        <v>258.60000000000002</v>
      </c>
      <c r="D43" s="983">
        <v>258.5</v>
      </c>
      <c r="E43" s="983">
        <v>260.5</v>
      </c>
      <c r="F43" s="983">
        <v>258.8</v>
      </c>
      <c r="G43" s="983">
        <v>257.5</v>
      </c>
      <c r="H43" s="983">
        <v>254.5</v>
      </c>
      <c r="I43" s="983">
        <v>250.9</v>
      </c>
      <c r="J43" s="983">
        <v>249.3</v>
      </c>
      <c r="K43" s="983">
        <v>246.9</v>
      </c>
      <c r="L43" s="983">
        <v>251.1</v>
      </c>
      <c r="M43" s="983">
        <v>253</v>
      </c>
      <c r="N43" s="984">
        <v>254.3</v>
      </c>
    </row>
    <row r="44" spans="1:20" ht="13.5">
      <c r="A44" s="982">
        <v>2008</v>
      </c>
      <c r="B44" s="983">
        <v>260</v>
      </c>
      <c r="C44" s="983">
        <v>259.7</v>
      </c>
      <c r="D44" s="983">
        <v>256.5</v>
      </c>
      <c r="E44" s="983">
        <v>253.2</v>
      </c>
      <c r="F44" s="983">
        <v>257.89999999999998</v>
      </c>
      <c r="G44" s="983">
        <v>255.5</v>
      </c>
      <c r="H44" s="983">
        <v>249</v>
      </c>
      <c r="I44" s="983">
        <v>247.1</v>
      </c>
      <c r="J44" s="983">
        <v>246.8</v>
      </c>
      <c r="K44" s="983">
        <v>243.8</v>
      </c>
      <c r="L44" s="983">
        <v>247.6</v>
      </c>
      <c r="M44" s="983">
        <v>252.5</v>
      </c>
      <c r="N44" s="984">
        <v>252.2</v>
      </c>
    </row>
    <row r="45" spans="1:20" ht="13.5">
      <c r="A45" s="982">
        <v>2009</v>
      </c>
      <c r="B45" s="983">
        <v>254.8</v>
      </c>
      <c r="C45" s="983">
        <v>256.39999999999998</v>
      </c>
      <c r="D45" s="983">
        <v>258.2</v>
      </c>
      <c r="E45" s="983">
        <v>257.39999999999998</v>
      </c>
      <c r="F45" s="983">
        <v>257.39999999999998</v>
      </c>
      <c r="G45" s="983">
        <v>255.2</v>
      </c>
      <c r="H45" s="983">
        <v>253.6</v>
      </c>
      <c r="I45" s="983">
        <v>250.6</v>
      </c>
      <c r="J45" s="983">
        <v>251.8</v>
      </c>
      <c r="K45" s="983">
        <v>252.9</v>
      </c>
      <c r="L45" s="983">
        <v>255.6</v>
      </c>
      <c r="M45" s="983">
        <v>260.8</v>
      </c>
      <c r="N45" s="984">
        <v>255.4</v>
      </c>
    </row>
    <row r="46" spans="1:20" ht="13.5">
      <c r="A46" s="982">
        <v>2010</v>
      </c>
      <c r="B46" s="983">
        <v>261.8</v>
      </c>
      <c r="C46" s="983">
        <v>267.39999999999998</v>
      </c>
      <c r="D46" s="983">
        <v>265.7</v>
      </c>
      <c r="E46" s="983">
        <v>267.89999999999998</v>
      </c>
      <c r="F46" s="983">
        <v>268.8</v>
      </c>
      <c r="G46" s="983">
        <v>266.89999999999998</v>
      </c>
      <c r="H46" s="983">
        <v>264.39999999999998</v>
      </c>
      <c r="I46" s="983">
        <v>259.89999999999998</v>
      </c>
      <c r="J46" s="983">
        <v>258.10000000000002</v>
      </c>
      <c r="K46" s="983">
        <v>254.5</v>
      </c>
      <c r="L46" s="983">
        <v>258.10000000000002</v>
      </c>
      <c r="M46" s="983">
        <v>262.5</v>
      </c>
      <c r="N46" s="984">
        <v>262.8</v>
      </c>
    </row>
    <row r="47" spans="1:20" ht="13.5">
      <c r="A47" s="982">
        <v>2011</v>
      </c>
      <c r="B47" s="983">
        <v>262.7</v>
      </c>
      <c r="C47" s="983">
        <v>262.60000000000002</v>
      </c>
      <c r="D47" s="983">
        <v>262.2</v>
      </c>
      <c r="E47" s="983">
        <v>261.5</v>
      </c>
      <c r="F47" s="983">
        <v>261.2</v>
      </c>
      <c r="G47" s="983">
        <v>258</v>
      </c>
      <c r="H47" s="983">
        <v>256.2</v>
      </c>
      <c r="I47" s="983">
        <v>251.1</v>
      </c>
      <c r="J47" s="983">
        <v>250.5</v>
      </c>
      <c r="K47" s="983">
        <v>251.1</v>
      </c>
      <c r="L47" s="983">
        <v>253.3</v>
      </c>
      <c r="M47" s="983">
        <v>259.5</v>
      </c>
      <c r="N47" s="984">
        <v>257.2</v>
      </c>
    </row>
    <row r="48" spans="1:20" ht="13.5">
      <c r="A48" s="982">
        <v>2012</v>
      </c>
      <c r="B48" s="983">
        <v>263.39999999999998</v>
      </c>
      <c r="C48" s="983">
        <v>263.8</v>
      </c>
      <c r="D48" s="983">
        <v>264</v>
      </c>
      <c r="E48" s="983">
        <v>262.5</v>
      </c>
      <c r="F48" s="983">
        <v>265.3</v>
      </c>
      <c r="G48" s="983">
        <v>262.2</v>
      </c>
      <c r="H48" s="983">
        <v>260.3</v>
      </c>
      <c r="I48" s="983">
        <v>256</v>
      </c>
      <c r="J48" s="983">
        <v>256.2</v>
      </c>
      <c r="K48" s="983">
        <v>257.60000000000002</v>
      </c>
      <c r="L48" s="983">
        <v>260.7</v>
      </c>
      <c r="M48" s="983">
        <v>263.5</v>
      </c>
      <c r="N48" s="984">
        <v>261.3</v>
      </c>
    </row>
    <row r="49" spans="1:14" ht="13.5">
      <c r="A49" s="982">
        <v>2013</v>
      </c>
      <c r="B49" s="983">
        <v>263.7</v>
      </c>
      <c r="C49" s="983">
        <v>268.2</v>
      </c>
      <c r="D49" s="983">
        <v>266.3</v>
      </c>
      <c r="E49" s="983">
        <v>267.2</v>
      </c>
      <c r="F49" s="983">
        <v>267</v>
      </c>
      <c r="G49" s="983">
        <v>269.39999999999998</v>
      </c>
      <c r="H49" s="983">
        <v>265.3</v>
      </c>
      <c r="I49" s="983">
        <v>261.7</v>
      </c>
      <c r="J49" s="983">
        <v>261.2</v>
      </c>
      <c r="K49" s="983">
        <v>259.89999999999998</v>
      </c>
      <c r="L49" s="983">
        <v>263.3</v>
      </c>
      <c r="M49" s="983">
        <v>265.8</v>
      </c>
      <c r="N49" s="984">
        <v>264.8</v>
      </c>
    </row>
    <row r="50" spans="1:14" ht="13.5">
      <c r="A50" s="986">
        <v>2014</v>
      </c>
      <c r="B50" s="983">
        <v>267.7</v>
      </c>
      <c r="C50" s="983">
        <v>270.8</v>
      </c>
      <c r="D50" s="983">
        <v>267.3</v>
      </c>
      <c r="E50" s="983">
        <v>267.2</v>
      </c>
      <c r="F50" s="983">
        <v>267.7</v>
      </c>
      <c r="G50" s="983">
        <v>267.39999999999998</v>
      </c>
      <c r="H50" s="983">
        <v>264.89999999999998</v>
      </c>
      <c r="I50" s="983">
        <v>263.3</v>
      </c>
      <c r="J50" s="983">
        <v>260.39999999999998</v>
      </c>
      <c r="K50" s="983">
        <v>262</v>
      </c>
      <c r="L50" s="983">
        <v>263.3</v>
      </c>
      <c r="M50" s="983">
        <v>267.89999999999998</v>
      </c>
      <c r="N50" s="984">
        <v>265.7</v>
      </c>
    </row>
    <row r="51" spans="1:14" ht="13.5">
      <c r="A51" s="989">
        <v>2015</v>
      </c>
      <c r="B51" s="997">
        <v>270.89999999999998</v>
      </c>
      <c r="C51" s="997">
        <v>271.7</v>
      </c>
      <c r="D51" s="997">
        <v>270.89999999999998</v>
      </c>
      <c r="E51" s="997">
        <v>272.5</v>
      </c>
      <c r="F51" s="997">
        <v>274.8</v>
      </c>
      <c r="G51" s="997">
        <v>275.7</v>
      </c>
      <c r="H51" s="997">
        <v>272.39999999999998</v>
      </c>
      <c r="I51" s="997">
        <v>268.60000000000002</v>
      </c>
      <c r="J51" s="997">
        <v>266.3</v>
      </c>
      <c r="K51" s="997">
        <v>266.10000000000002</v>
      </c>
      <c r="L51" s="997">
        <v>268.7</v>
      </c>
      <c r="M51" s="997">
        <v>270.39999999999998</v>
      </c>
      <c r="N51" s="998">
        <v>270.5</v>
      </c>
    </row>
    <row r="52" spans="1:14" ht="13.5">
      <c r="A52" s="989">
        <v>2016</v>
      </c>
      <c r="B52" s="997">
        <v>271.7</v>
      </c>
      <c r="C52" s="997">
        <v>271.89999999999998</v>
      </c>
      <c r="D52" s="997">
        <v>270.2</v>
      </c>
      <c r="E52" s="997">
        <v>272.2</v>
      </c>
      <c r="F52" s="997">
        <v>275.5</v>
      </c>
      <c r="G52" s="997">
        <v>274.2</v>
      </c>
      <c r="H52" s="997">
        <v>270.5</v>
      </c>
      <c r="I52" s="997">
        <v>268.7</v>
      </c>
      <c r="J52" s="997">
        <v>268</v>
      </c>
      <c r="K52" s="997">
        <v>270</v>
      </c>
      <c r="L52" s="997">
        <v>273.2</v>
      </c>
      <c r="M52" s="997">
        <v>276.5</v>
      </c>
      <c r="N52" s="998">
        <v>271.8</v>
      </c>
    </row>
    <row r="53" spans="1:14" ht="13.5">
      <c r="A53" s="989">
        <v>2017</v>
      </c>
      <c r="B53" s="997">
        <v>276.69926282533487</v>
      </c>
      <c r="C53" s="997">
        <v>276.47892871209154</v>
      </c>
      <c r="D53" s="997">
        <v>278.22339935513622</v>
      </c>
      <c r="E53" s="997">
        <v>279.34229084700496</v>
      </c>
      <c r="F53" s="997">
        <v>281.69560720701139</v>
      </c>
      <c r="G53" s="997">
        <v>282.87137778735314</v>
      </c>
      <c r="H53" s="997">
        <v>277.47576558713354</v>
      </c>
      <c r="I53" s="997">
        <v>274.10388337620998</v>
      </c>
      <c r="J53" s="997">
        <v>273.58284883720944</v>
      </c>
      <c r="K53" s="997">
        <v>274.03936753791561</v>
      </c>
      <c r="L53" s="997">
        <v>275.29776603686923</v>
      </c>
      <c r="M53" s="997">
        <v>280.80114332380572</v>
      </c>
      <c r="N53" s="991">
        <v>277.62487398742144</v>
      </c>
    </row>
    <row r="54" spans="1:14" ht="13.5">
      <c r="A54" s="989">
        <v>2018</v>
      </c>
      <c r="B54" s="990">
        <v>279.54637865311327</v>
      </c>
      <c r="C54" s="990">
        <v>282.17688062735988</v>
      </c>
      <c r="D54" s="990">
        <v>283.66516998075673</v>
      </c>
      <c r="E54" s="990">
        <v>284.39577732607717</v>
      </c>
      <c r="F54" s="990">
        <v>286.91837000390598</v>
      </c>
      <c r="G54" s="990">
        <v>286.16812790097981</v>
      </c>
      <c r="H54" s="990">
        <v>281.7233466698047</v>
      </c>
      <c r="I54" s="990">
        <v>279.00896414342645</v>
      </c>
      <c r="J54" s="990">
        <v>276.36222177119254</v>
      </c>
      <c r="K54" s="990">
        <v>278.71065267650755</v>
      </c>
      <c r="L54" s="990">
        <v>284.00026838432649</v>
      </c>
      <c r="M54" s="990">
        <v>284.93782985955824</v>
      </c>
      <c r="N54" s="991">
        <v>282.28926615670917</v>
      </c>
    </row>
    <row r="55" spans="1:14" ht="14.25" thickBot="1">
      <c r="A55" s="992">
        <v>2019</v>
      </c>
      <c r="B55" s="993">
        <v>287.03444832750858</v>
      </c>
      <c r="C55" s="993">
        <v>289.1459538749898</v>
      </c>
      <c r="D55" s="993">
        <v>288.5072199817875</v>
      </c>
      <c r="E55" s="993">
        <v>290.10412746204969</v>
      </c>
      <c r="F55" s="993">
        <v>292.71949231485786</v>
      </c>
      <c r="G55" s="993">
        <v>289.1722528130237</v>
      </c>
      <c r="H55" s="993">
        <v>284.60732456803191</v>
      </c>
      <c r="I55" s="993">
        <v>281.83476394849748</v>
      </c>
      <c r="J55" s="993">
        <v>281.74347936186393</v>
      </c>
      <c r="K55" s="993"/>
      <c r="L55" s="993"/>
      <c r="M55" s="993"/>
      <c r="N55" s="994"/>
    </row>
    <row r="56" spans="1:14">
      <c r="I56" s="975"/>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31" zoomScale="75" workbookViewId="0">
      <selection activeCell="AB184" sqref="AB18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345" t="s">
        <v>358</v>
      </c>
      <c r="B2" s="1345"/>
      <c r="C2" s="1345"/>
      <c r="D2" s="1345"/>
      <c r="E2" s="1345"/>
      <c r="F2" s="1345"/>
      <c r="G2" s="1345"/>
      <c r="H2" s="1345"/>
      <c r="I2" s="1345"/>
      <c r="J2" s="1345"/>
      <c r="K2" s="1345"/>
      <c r="L2" s="1345"/>
      <c r="M2" s="1345"/>
    </row>
    <row r="3" spans="1:29" ht="12.75" hidden="1" customHeight="1">
      <c r="A3" s="1345"/>
      <c r="B3" s="1345"/>
      <c r="C3" s="1345"/>
      <c r="D3" s="1345"/>
      <c r="E3" s="1345"/>
      <c r="F3" s="1345"/>
      <c r="G3" s="1345"/>
      <c r="H3" s="1345"/>
      <c r="I3" s="1345"/>
      <c r="J3" s="1345"/>
      <c r="K3" s="1345"/>
      <c r="L3" s="1345"/>
      <c r="M3" s="1345"/>
    </row>
    <row r="4" spans="1:29" ht="12.75" hidden="1" customHeight="1">
      <c r="A4" s="1345"/>
      <c r="B4" s="1345"/>
      <c r="C4" s="1345"/>
      <c r="D4" s="1345"/>
      <c r="E4" s="1345"/>
      <c r="F4" s="1345"/>
      <c r="G4" s="1345"/>
      <c r="H4" s="1345"/>
      <c r="I4" s="1345"/>
      <c r="J4" s="1345"/>
      <c r="K4" s="1345"/>
      <c r="L4" s="1345"/>
      <c r="M4" s="1345"/>
    </row>
    <row r="5" spans="1:29" ht="20.25">
      <c r="A5" s="154" t="s">
        <v>216</v>
      </c>
      <c r="B5" s="155"/>
      <c r="C5" s="155"/>
    </row>
    <row r="7" spans="1:29" ht="13.5" customHeight="1" thickBot="1">
      <c r="A7" s="156">
        <v>2003</v>
      </c>
      <c r="B7" s="157"/>
      <c r="C7" s="157"/>
      <c r="D7" s="157"/>
      <c r="E7" s="157"/>
      <c r="F7" s="157"/>
      <c r="G7" s="157"/>
      <c r="H7" s="157"/>
      <c r="I7" s="157"/>
      <c r="J7" s="157"/>
      <c r="K7" s="157"/>
      <c r="L7" s="158" t="s">
        <v>217</v>
      </c>
      <c r="M7" s="157"/>
      <c r="N7" s="157"/>
      <c r="O7" s="157"/>
      <c r="P7" s="156">
        <v>2003</v>
      </c>
      <c r="Q7" s="1344" t="s">
        <v>218</v>
      </c>
      <c r="R7" s="1344"/>
      <c r="S7" s="1344"/>
      <c r="T7" s="159"/>
      <c r="U7" s="156">
        <v>2003</v>
      </c>
      <c r="V7" s="1344" t="s">
        <v>219</v>
      </c>
      <c r="W7" s="1346"/>
      <c r="X7" s="159"/>
      <c r="Y7" s="157"/>
      <c r="Z7" s="156" t="s">
        <v>220</v>
      </c>
      <c r="AB7" s="160"/>
      <c r="AC7" s="160"/>
    </row>
    <row r="8" spans="1:29" ht="15.75" thickBot="1">
      <c r="A8" s="161"/>
      <c r="B8" s="162" t="s">
        <v>221</v>
      </c>
      <c r="C8" s="162" t="s">
        <v>222</v>
      </c>
      <c r="D8" s="162" t="s">
        <v>223</v>
      </c>
      <c r="E8" s="162" t="s">
        <v>224</v>
      </c>
      <c r="F8" s="162" t="s">
        <v>225</v>
      </c>
      <c r="G8" s="162" t="s">
        <v>226</v>
      </c>
      <c r="H8" s="162" t="s">
        <v>227</v>
      </c>
      <c r="I8" s="162" t="s">
        <v>228</v>
      </c>
      <c r="J8" s="162" t="s">
        <v>229</v>
      </c>
      <c r="K8" s="162" t="s">
        <v>230</v>
      </c>
      <c r="L8" s="162" t="s">
        <v>231</v>
      </c>
      <c r="M8" s="163" t="s">
        <v>232</v>
      </c>
      <c r="N8" s="157"/>
      <c r="O8" s="161"/>
      <c r="P8" s="162" t="s">
        <v>233</v>
      </c>
      <c r="Q8" s="162" t="s">
        <v>234</v>
      </c>
      <c r="R8" s="162" t="s">
        <v>235</v>
      </c>
      <c r="S8" s="163" t="s">
        <v>236</v>
      </c>
      <c r="T8" s="157"/>
      <c r="U8" s="161"/>
      <c r="V8" s="162" t="s">
        <v>237</v>
      </c>
      <c r="W8" s="163" t="s">
        <v>238</v>
      </c>
      <c r="X8" s="157"/>
      <c r="Y8" s="161"/>
      <c r="Z8" s="164" t="s">
        <v>239</v>
      </c>
      <c r="AB8" s="160"/>
      <c r="AC8" s="160"/>
    </row>
    <row r="9" spans="1:29" ht="15.75" thickBot="1">
      <c r="A9" s="165" t="s">
        <v>240</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240</v>
      </c>
      <c r="P9" s="166">
        <v>5309.9</v>
      </c>
      <c r="Q9" s="166">
        <v>5287.9</v>
      </c>
      <c r="R9" s="166">
        <v>4999.3999999999996</v>
      </c>
      <c r="S9" s="168">
        <v>5196</v>
      </c>
      <c r="T9" s="157"/>
      <c r="U9" s="165" t="s">
        <v>240</v>
      </c>
      <c r="V9" s="166">
        <v>5298.6</v>
      </c>
      <c r="W9" s="168">
        <v>5104.3999999999996</v>
      </c>
      <c r="X9" s="157"/>
      <c r="Y9" s="165" t="s">
        <v>240</v>
      </c>
      <c r="Z9" s="169">
        <v>5204.4530000000004</v>
      </c>
      <c r="AB9" s="160"/>
      <c r="AC9" s="160"/>
    </row>
    <row r="10" spans="1:29" ht="15">
      <c r="A10" s="170" t="s">
        <v>241</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241</v>
      </c>
      <c r="P10" s="171">
        <v>6386.7020000000002</v>
      </c>
      <c r="Q10" s="171">
        <v>6376.3119999999999</v>
      </c>
      <c r="R10" s="171">
        <v>6237.076</v>
      </c>
      <c r="S10" s="172">
        <v>6105.6329999999998</v>
      </c>
      <c r="T10" s="157"/>
      <c r="U10" s="170" t="s">
        <v>241</v>
      </c>
      <c r="V10" s="171">
        <v>6381.2060000000001</v>
      </c>
      <c r="W10" s="172">
        <v>6165.3609999999999</v>
      </c>
      <c r="X10" s="157"/>
      <c r="Y10" s="170" t="s">
        <v>241</v>
      </c>
      <c r="Z10" s="173">
        <v>6283.1679999999997</v>
      </c>
      <c r="AB10" s="160"/>
      <c r="AC10" s="160"/>
    </row>
    <row r="11" spans="1:29" ht="15">
      <c r="A11" s="170" t="s">
        <v>242</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242</v>
      </c>
      <c r="P11" s="171">
        <v>6129.0010000000002</v>
      </c>
      <c r="Q11" s="171">
        <v>5958.2240000000002</v>
      </c>
      <c r="R11" s="171">
        <v>6265.2190000000001</v>
      </c>
      <c r="S11" s="172">
        <v>5987.5950000000003</v>
      </c>
      <c r="T11" s="157"/>
      <c r="U11" s="170" t="s">
        <v>242</v>
      </c>
      <c r="V11" s="171">
        <v>6075.4960000000001</v>
      </c>
      <c r="W11" s="172">
        <v>6143.8389999999999</v>
      </c>
      <c r="X11" s="157"/>
      <c r="Y11" s="170" t="s">
        <v>242</v>
      </c>
      <c r="Z11" s="174">
        <v>6119.2340000000004</v>
      </c>
      <c r="AB11" s="160"/>
      <c r="AC11" s="160"/>
    </row>
    <row r="12" spans="1:29" ht="15">
      <c r="A12" s="170" t="s">
        <v>243</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243</v>
      </c>
      <c r="P12" s="171">
        <v>6251.92</v>
      </c>
      <c r="Q12" s="171">
        <v>6164.6360000000004</v>
      </c>
      <c r="R12" s="171">
        <v>6044.4030000000002</v>
      </c>
      <c r="S12" s="172">
        <v>5818.7359999999999</v>
      </c>
      <c r="T12" s="157"/>
      <c r="U12" s="170" t="s">
        <v>243</v>
      </c>
      <c r="V12" s="171">
        <v>6223.5659999999998</v>
      </c>
      <c r="W12" s="172">
        <v>5835.3829999999998</v>
      </c>
      <c r="X12" s="157"/>
      <c r="Y12" s="170" t="s">
        <v>243</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244</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244</v>
      </c>
      <c r="P14" s="166">
        <v>6061.1719999999996</v>
      </c>
      <c r="Q14" s="166">
        <v>5991.1279999999997</v>
      </c>
      <c r="R14" s="166">
        <v>5767.7259999999997</v>
      </c>
      <c r="S14" s="168">
        <v>5656.4979999999996</v>
      </c>
      <c r="T14" s="157"/>
      <c r="U14" s="165" t="s">
        <v>244</v>
      </c>
      <c r="V14" s="166">
        <v>6025.3019999999997</v>
      </c>
      <c r="W14" s="168">
        <v>5704.72</v>
      </c>
      <c r="X14" s="157"/>
      <c r="Y14" s="165" t="s">
        <v>244</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217</v>
      </c>
      <c r="M16" s="157"/>
      <c r="N16" s="157"/>
      <c r="O16" s="156">
        <v>2004</v>
      </c>
      <c r="P16" s="1344" t="s">
        <v>218</v>
      </c>
      <c r="Q16" s="1344"/>
      <c r="R16" s="1344"/>
      <c r="S16" s="1344"/>
      <c r="T16" s="157"/>
      <c r="U16" s="156">
        <v>2004</v>
      </c>
      <c r="V16" s="1344" t="s">
        <v>219</v>
      </c>
      <c r="W16" s="1344"/>
      <c r="X16" s="157"/>
      <c r="Y16" s="156">
        <v>2004</v>
      </c>
      <c r="Z16" s="157"/>
      <c r="AB16" s="160"/>
      <c r="AC16" s="160"/>
    </row>
    <row r="17" spans="1:37" ht="15.75" thickBot="1">
      <c r="A17" s="161"/>
      <c r="B17" s="162" t="s">
        <v>221</v>
      </c>
      <c r="C17" s="162" t="s">
        <v>222</v>
      </c>
      <c r="D17" s="162" t="s">
        <v>223</v>
      </c>
      <c r="E17" s="162" t="s">
        <v>224</v>
      </c>
      <c r="F17" s="162" t="s">
        <v>225</v>
      </c>
      <c r="G17" s="162" t="s">
        <v>226</v>
      </c>
      <c r="H17" s="162" t="s">
        <v>227</v>
      </c>
      <c r="I17" s="162" t="s">
        <v>228</v>
      </c>
      <c r="J17" s="162" t="s">
        <v>229</v>
      </c>
      <c r="K17" s="162" t="s">
        <v>230</v>
      </c>
      <c r="L17" s="162" t="s">
        <v>231</v>
      </c>
      <c r="M17" s="163" t="s">
        <v>232</v>
      </c>
      <c r="N17" s="157"/>
      <c r="O17" s="161"/>
      <c r="P17" s="162" t="s">
        <v>233</v>
      </c>
      <c r="Q17" s="162" t="s">
        <v>234</v>
      </c>
      <c r="R17" s="162" t="s">
        <v>235</v>
      </c>
      <c r="S17" s="163" t="s">
        <v>236</v>
      </c>
      <c r="T17" s="157"/>
      <c r="U17" s="161"/>
      <c r="V17" s="162" t="s">
        <v>237</v>
      </c>
      <c r="W17" s="163" t="s">
        <v>238</v>
      </c>
      <c r="X17" s="157"/>
      <c r="Y17" s="161"/>
      <c r="Z17" s="164" t="s">
        <v>239</v>
      </c>
      <c r="AB17" s="160"/>
      <c r="AC17" s="160"/>
    </row>
    <row r="18" spans="1:37" ht="15.75" thickBot="1">
      <c r="A18" s="176" t="s">
        <v>240</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240</v>
      </c>
      <c r="P18" s="166">
        <v>5633</v>
      </c>
      <c r="Q18" s="166">
        <v>7248.1</v>
      </c>
      <c r="R18" s="166">
        <v>7547.7</v>
      </c>
      <c r="S18" s="168">
        <v>7451.7</v>
      </c>
      <c r="T18" s="157"/>
      <c r="U18" s="165" t="s">
        <v>240</v>
      </c>
      <c r="V18" s="166">
        <v>6394.6</v>
      </c>
      <c r="W18" s="168">
        <v>7499.9</v>
      </c>
      <c r="X18" s="157"/>
      <c r="Y18" s="165" t="s">
        <v>240</v>
      </c>
      <c r="Z18" s="169">
        <v>7081.6170000000002</v>
      </c>
      <c r="AB18" s="160"/>
      <c r="AC18" s="160"/>
    </row>
    <row r="19" spans="1:37" ht="15">
      <c r="A19" s="170" t="s">
        <v>241</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241</v>
      </c>
      <c r="P19" s="171">
        <v>6333.0810000000001</v>
      </c>
      <c r="Q19" s="171">
        <v>8121.3630000000003</v>
      </c>
      <c r="R19" s="171">
        <v>8347.5439999999999</v>
      </c>
      <c r="S19" s="172">
        <v>8342.2970000000005</v>
      </c>
      <c r="T19" s="157"/>
      <c r="U19" s="170" t="s">
        <v>241</v>
      </c>
      <c r="V19" s="171">
        <v>7136.482</v>
      </c>
      <c r="W19" s="172">
        <v>8345.0130000000008</v>
      </c>
      <c r="X19" s="157"/>
      <c r="Y19" s="170" t="s">
        <v>241</v>
      </c>
      <c r="Z19" s="173">
        <v>7881.8980000000001</v>
      </c>
      <c r="AB19" s="160"/>
      <c r="AC19" s="160"/>
    </row>
    <row r="20" spans="1:37" ht="15">
      <c r="A20" s="170" t="s">
        <v>242</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242</v>
      </c>
      <c r="P20" s="171">
        <v>6378.8959999999997</v>
      </c>
      <c r="Q20" s="171">
        <v>8087.4610000000002</v>
      </c>
      <c r="R20" s="171">
        <v>8275.6200000000008</v>
      </c>
      <c r="S20" s="172">
        <v>8364.2489999999998</v>
      </c>
      <c r="T20" s="157"/>
      <c r="U20" s="170" t="s">
        <v>242</v>
      </c>
      <c r="V20" s="171">
        <v>7199.1760000000004</v>
      </c>
      <c r="W20" s="172">
        <v>8307.7579999999998</v>
      </c>
      <c r="X20" s="157"/>
      <c r="Y20" s="170" t="s">
        <v>242</v>
      </c>
      <c r="Z20" s="174">
        <v>8058.64</v>
      </c>
      <c r="AB20" s="160"/>
      <c r="AC20" s="160"/>
    </row>
    <row r="21" spans="1:37" ht="15">
      <c r="A21" s="170" t="s">
        <v>243</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243</v>
      </c>
      <c r="P21" s="171">
        <v>6061</v>
      </c>
      <c r="Q21" s="171">
        <v>8042.3649999999998</v>
      </c>
      <c r="R21" s="171">
        <v>7768.2860000000001</v>
      </c>
      <c r="S21" s="172">
        <v>7091.7820000000002</v>
      </c>
      <c r="T21" s="157"/>
      <c r="U21" s="170" t="s">
        <v>243</v>
      </c>
      <c r="V21" s="171">
        <v>7403.2150000000001</v>
      </c>
      <c r="W21" s="172">
        <v>7186.5919999999996</v>
      </c>
      <c r="X21" s="157"/>
      <c r="Y21" s="170" t="s">
        <v>243</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244</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244</v>
      </c>
      <c r="P23" s="166">
        <v>5808.893</v>
      </c>
      <c r="Q23" s="166">
        <v>7013.26</v>
      </c>
      <c r="R23" s="166">
        <v>7270.2150000000001</v>
      </c>
      <c r="S23" s="168">
        <v>7323.0540000000001</v>
      </c>
      <c r="T23" s="157"/>
      <c r="U23" s="165" t="s">
        <v>244</v>
      </c>
      <c r="V23" s="166">
        <v>6292.33</v>
      </c>
      <c r="W23" s="168">
        <v>7297.3760000000002</v>
      </c>
      <c r="X23" s="157"/>
      <c r="Y23" s="165" t="s">
        <v>244</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217</v>
      </c>
      <c r="M25" s="157"/>
      <c r="N25" s="157"/>
      <c r="O25" s="156">
        <v>2005</v>
      </c>
      <c r="P25" s="1344" t="s">
        <v>218</v>
      </c>
      <c r="Q25" s="1344"/>
      <c r="R25" s="1344"/>
      <c r="S25" s="1344"/>
      <c r="T25" s="157"/>
      <c r="U25" s="156">
        <v>2005</v>
      </c>
      <c r="V25" s="1344" t="s">
        <v>219</v>
      </c>
      <c r="W25" s="1344"/>
      <c r="X25" s="157"/>
      <c r="Y25" s="156">
        <v>2005</v>
      </c>
      <c r="Z25" s="157"/>
      <c r="AA25" s="178"/>
      <c r="AB25" s="160"/>
      <c r="AC25" s="160"/>
      <c r="AE25" s="178"/>
      <c r="AF25" s="178"/>
      <c r="AI25" s="178"/>
      <c r="AJ25" s="178"/>
      <c r="AK25" s="178"/>
    </row>
    <row r="26" spans="1:37" ht="15.75" thickBot="1">
      <c r="A26" s="161"/>
      <c r="B26" s="162" t="s">
        <v>221</v>
      </c>
      <c r="C26" s="162" t="s">
        <v>222</v>
      </c>
      <c r="D26" s="162" t="s">
        <v>223</v>
      </c>
      <c r="E26" s="162" t="s">
        <v>224</v>
      </c>
      <c r="F26" s="162" t="s">
        <v>225</v>
      </c>
      <c r="G26" s="162" t="s">
        <v>226</v>
      </c>
      <c r="H26" s="162" t="s">
        <v>227</v>
      </c>
      <c r="I26" s="162" t="s">
        <v>228</v>
      </c>
      <c r="J26" s="162" t="s">
        <v>229</v>
      </c>
      <c r="K26" s="162" t="s">
        <v>230</v>
      </c>
      <c r="L26" s="162" t="s">
        <v>231</v>
      </c>
      <c r="M26" s="163" t="s">
        <v>232</v>
      </c>
      <c r="N26" s="157"/>
      <c r="O26" s="161"/>
      <c r="P26" s="162" t="s">
        <v>233</v>
      </c>
      <c r="Q26" s="162" t="s">
        <v>234</v>
      </c>
      <c r="R26" s="162" t="s">
        <v>235</v>
      </c>
      <c r="S26" s="163" t="s">
        <v>236</v>
      </c>
      <c r="T26" s="157"/>
      <c r="U26" s="161"/>
      <c r="V26" s="162" t="s">
        <v>237</v>
      </c>
      <c r="W26" s="163" t="s">
        <v>238</v>
      </c>
      <c r="X26" s="157"/>
      <c r="Y26" s="161"/>
      <c r="Z26" s="164" t="s">
        <v>239</v>
      </c>
      <c r="AA26" s="178"/>
      <c r="AB26" s="160"/>
      <c r="AC26" s="160"/>
      <c r="AE26" s="178"/>
      <c r="AF26" s="178"/>
      <c r="AI26" s="178"/>
      <c r="AJ26" s="178"/>
      <c r="AK26" s="178"/>
    </row>
    <row r="27" spans="1:37" ht="15.75" thickBot="1">
      <c r="A27" s="176" t="s">
        <v>240</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240</v>
      </c>
      <c r="P27" s="166">
        <v>8055.9</v>
      </c>
      <c r="Q27" s="166">
        <v>8302.9</v>
      </c>
      <c r="R27" s="166">
        <v>8290</v>
      </c>
      <c r="S27" s="168">
        <v>7748.1</v>
      </c>
      <c r="T27" s="157"/>
      <c r="U27" s="165" t="s">
        <v>240</v>
      </c>
      <c r="V27" s="166">
        <v>8203.7999999999993</v>
      </c>
      <c r="W27" s="168">
        <v>8056.2</v>
      </c>
      <c r="X27" s="157"/>
      <c r="Y27" s="165" t="s">
        <v>240</v>
      </c>
      <c r="Z27" s="180">
        <v>8129.49</v>
      </c>
      <c r="AA27" s="178"/>
      <c r="AB27" s="160"/>
      <c r="AC27" s="160"/>
      <c r="AE27" s="178"/>
      <c r="AF27" s="178"/>
      <c r="AI27" s="178"/>
      <c r="AJ27" s="178"/>
      <c r="AK27" s="178"/>
    </row>
    <row r="28" spans="1:37" ht="15">
      <c r="A28" s="170" t="s">
        <v>241</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241</v>
      </c>
      <c r="P28" s="171">
        <v>8866.0679999999993</v>
      </c>
      <c r="Q28" s="171">
        <v>9021.6550000000007</v>
      </c>
      <c r="R28" s="171">
        <v>8983.1489999999994</v>
      </c>
      <c r="S28" s="172">
        <v>8787.4599999999991</v>
      </c>
      <c r="T28" s="157"/>
      <c r="U28" s="170" t="s">
        <v>241</v>
      </c>
      <c r="V28" s="171">
        <v>8960.4989999999998</v>
      </c>
      <c r="W28" s="172">
        <v>8903.625</v>
      </c>
      <c r="X28" s="157"/>
      <c r="Y28" s="170" t="s">
        <v>241</v>
      </c>
      <c r="Z28" s="182">
        <v>8931.1440000000002</v>
      </c>
      <c r="AA28" s="178"/>
      <c r="AB28" s="160"/>
      <c r="AC28" s="160"/>
      <c r="AE28" s="178"/>
      <c r="AF28" s="178"/>
      <c r="AI28" s="178"/>
      <c r="AJ28" s="178"/>
      <c r="AK28" s="178"/>
    </row>
    <row r="29" spans="1:37" ht="15">
      <c r="A29" s="170" t="s">
        <v>242</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242</v>
      </c>
      <c r="P29" s="171">
        <v>8699.5630000000001</v>
      </c>
      <c r="Q29" s="171">
        <v>8920.2129999999997</v>
      </c>
      <c r="R29" s="171">
        <v>8830.0310000000009</v>
      </c>
      <c r="S29" s="172">
        <v>8712.2240000000002</v>
      </c>
      <c r="T29" s="157"/>
      <c r="U29" s="170" t="s">
        <v>242</v>
      </c>
      <c r="V29" s="171">
        <v>8833.0990000000002</v>
      </c>
      <c r="W29" s="172">
        <v>8795.5149999999994</v>
      </c>
      <c r="X29" s="157"/>
      <c r="Y29" s="170" t="s">
        <v>242</v>
      </c>
      <c r="Z29" s="183">
        <v>8811.6419999999998</v>
      </c>
      <c r="AA29" s="178"/>
      <c r="AB29" s="160"/>
      <c r="AC29" s="160"/>
      <c r="AE29" s="178"/>
      <c r="AF29" s="178"/>
      <c r="AI29" s="178"/>
      <c r="AJ29" s="178"/>
      <c r="AK29" s="178"/>
    </row>
    <row r="30" spans="1:37" ht="15">
      <c r="A30" s="170" t="s">
        <v>243</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243</v>
      </c>
      <c r="P30" s="171">
        <v>6299.4570000000003</v>
      </c>
      <c r="Q30" s="171">
        <v>8689.1820000000007</v>
      </c>
      <c r="R30" s="171">
        <v>7628.55</v>
      </c>
      <c r="S30" s="172">
        <v>7898.2669999999998</v>
      </c>
      <c r="T30" s="157"/>
      <c r="U30" s="170" t="s">
        <v>243</v>
      </c>
      <c r="V30" s="171">
        <v>6564.4780000000001</v>
      </c>
      <c r="W30" s="172">
        <v>7632.3490000000002</v>
      </c>
      <c r="X30" s="157"/>
      <c r="Y30" s="170" t="s">
        <v>243</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244</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244</v>
      </c>
      <c r="P32" s="166">
        <v>7689.5330000000004</v>
      </c>
      <c r="Q32" s="166">
        <v>7910.9639999999999</v>
      </c>
      <c r="R32" s="166">
        <v>7820.2250000000004</v>
      </c>
      <c r="S32" s="168">
        <v>7584.9589999999998</v>
      </c>
      <c r="T32" s="157"/>
      <c r="U32" s="165" t="s">
        <v>244</v>
      </c>
      <c r="V32" s="166">
        <v>7816.9279999999999</v>
      </c>
      <c r="W32" s="168">
        <v>7704.9870000000001</v>
      </c>
      <c r="X32" s="157"/>
      <c r="Y32" s="165" t="s">
        <v>244</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217</v>
      </c>
      <c r="M34" s="157"/>
      <c r="N34" s="157"/>
      <c r="O34" s="156">
        <v>2006</v>
      </c>
      <c r="P34" s="1344" t="s">
        <v>218</v>
      </c>
      <c r="Q34" s="1344"/>
      <c r="R34" s="1344"/>
      <c r="S34" s="1344"/>
      <c r="T34" s="157"/>
      <c r="U34" s="156">
        <v>2006</v>
      </c>
      <c r="V34" s="1344" t="s">
        <v>219</v>
      </c>
      <c r="W34" s="1344"/>
      <c r="X34" s="157"/>
      <c r="Y34" s="156">
        <v>2006</v>
      </c>
      <c r="Z34" s="157"/>
      <c r="AA34" s="178"/>
      <c r="AB34" s="160"/>
      <c r="AC34" s="160"/>
      <c r="AE34" s="178"/>
      <c r="AF34" s="178"/>
      <c r="AI34" s="178"/>
      <c r="AJ34" s="178"/>
      <c r="AK34" s="178"/>
    </row>
    <row r="35" spans="1:37" ht="12.75" customHeight="1" thickBot="1">
      <c r="A35" s="161"/>
      <c r="B35" s="162" t="s">
        <v>221</v>
      </c>
      <c r="C35" s="162" t="s">
        <v>222</v>
      </c>
      <c r="D35" s="162" t="s">
        <v>223</v>
      </c>
      <c r="E35" s="162" t="s">
        <v>224</v>
      </c>
      <c r="F35" s="162" t="s">
        <v>225</v>
      </c>
      <c r="G35" s="162" t="s">
        <v>226</v>
      </c>
      <c r="H35" s="162" t="s">
        <v>227</v>
      </c>
      <c r="I35" s="162" t="s">
        <v>228</v>
      </c>
      <c r="J35" s="162" t="s">
        <v>229</v>
      </c>
      <c r="K35" s="162" t="s">
        <v>230</v>
      </c>
      <c r="L35" s="162" t="s">
        <v>231</v>
      </c>
      <c r="M35" s="163" t="s">
        <v>232</v>
      </c>
      <c r="N35" s="157"/>
      <c r="O35" s="161"/>
      <c r="P35" s="162" t="s">
        <v>233</v>
      </c>
      <c r="Q35" s="162" t="s">
        <v>234</v>
      </c>
      <c r="R35" s="162" t="s">
        <v>235</v>
      </c>
      <c r="S35" s="163" t="s">
        <v>236</v>
      </c>
      <c r="T35" s="157"/>
      <c r="U35" s="161"/>
      <c r="V35" s="162" t="s">
        <v>237</v>
      </c>
      <c r="W35" s="163" t="s">
        <v>238</v>
      </c>
      <c r="X35" s="157"/>
      <c r="Y35" s="161"/>
      <c r="Z35" s="164" t="s">
        <v>239</v>
      </c>
      <c r="AA35" s="178"/>
      <c r="AB35" s="160"/>
      <c r="AC35" s="160"/>
      <c r="AE35" s="178"/>
      <c r="AF35" s="178"/>
      <c r="AI35" s="178"/>
      <c r="AJ35" s="178"/>
      <c r="AK35" s="178"/>
    </row>
    <row r="36" spans="1:37" ht="12.75" customHeight="1" thickBot="1">
      <c r="A36" s="176" t="s">
        <v>240</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240</v>
      </c>
      <c r="P36" s="166">
        <v>8206.1</v>
      </c>
      <c r="Q36" s="166">
        <v>8527.4</v>
      </c>
      <c r="R36" s="166">
        <v>8392.7000000000007</v>
      </c>
      <c r="S36" s="168">
        <v>8121.2</v>
      </c>
      <c r="T36" s="157"/>
      <c r="U36" s="165" t="s">
        <v>240</v>
      </c>
      <c r="V36" s="166">
        <v>8369.7999999999993</v>
      </c>
      <c r="W36" s="168">
        <v>8256.9</v>
      </c>
      <c r="X36" s="157"/>
      <c r="Y36" s="165" t="s">
        <v>240</v>
      </c>
      <c r="Z36" s="180">
        <v>8316.9359999999997</v>
      </c>
      <c r="AA36" s="178"/>
      <c r="AB36" s="160"/>
      <c r="AC36" s="160"/>
      <c r="AE36" s="178"/>
      <c r="AF36" s="178"/>
      <c r="AI36" s="178"/>
      <c r="AJ36" s="178"/>
      <c r="AK36" s="178"/>
    </row>
    <row r="37" spans="1:37" ht="15">
      <c r="A37" s="170" t="s">
        <v>241</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241</v>
      </c>
      <c r="P37" s="171">
        <v>9318.6010000000006</v>
      </c>
      <c r="Q37" s="171">
        <v>9563.7929999999997</v>
      </c>
      <c r="R37" s="171">
        <v>9383.7450000000008</v>
      </c>
      <c r="S37" s="172">
        <v>9165.3009999999995</v>
      </c>
      <c r="T37" s="157"/>
      <c r="U37" s="170" t="s">
        <v>241</v>
      </c>
      <c r="V37" s="171">
        <v>9445.6299999999992</v>
      </c>
      <c r="W37" s="172">
        <v>9277.3549999999996</v>
      </c>
      <c r="X37" s="157"/>
      <c r="Y37" s="170" t="s">
        <v>241</v>
      </c>
      <c r="Z37" s="182">
        <v>9366.3709999999992</v>
      </c>
      <c r="AA37" s="178"/>
      <c r="AB37" s="160"/>
      <c r="AC37" s="160"/>
      <c r="AE37" s="178"/>
      <c r="AF37" s="178"/>
      <c r="AI37" s="178"/>
      <c r="AJ37" s="178"/>
      <c r="AK37" s="178"/>
    </row>
    <row r="38" spans="1:37" ht="15">
      <c r="A38" s="170" t="s">
        <v>242</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242</v>
      </c>
      <c r="P38" s="171">
        <v>9140.8739999999998</v>
      </c>
      <c r="Q38" s="171">
        <v>9496.5499999999993</v>
      </c>
      <c r="R38" s="171">
        <v>9475.1759999999995</v>
      </c>
      <c r="S38" s="172">
        <v>9200.3580000000002</v>
      </c>
      <c r="T38" s="157"/>
      <c r="U38" s="170" t="s">
        <v>242</v>
      </c>
      <c r="V38" s="171">
        <v>9368.2420000000002</v>
      </c>
      <c r="W38" s="172">
        <v>9341.1450000000004</v>
      </c>
      <c r="X38" s="157"/>
      <c r="Y38" s="170" t="s">
        <v>242</v>
      </c>
      <c r="Z38" s="183">
        <v>9354.9879999999994</v>
      </c>
      <c r="AA38" s="178"/>
      <c r="AB38" s="160"/>
      <c r="AC38" s="160"/>
      <c r="AE38" s="178"/>
      <c r="AF38" s="178"/>
      <c r="AI38" s="178"/>
      <c r="AJ38" s="178"/>
      <c r="AK38" s="178"/>
    </row>
    <row r="39" spans="1:37" ht="15">
      <c r="A39" s="170" t="s">
        <v>243</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243</v>
      </c>
      <c r="P39" s="171">
        <v>6838.3789999999999</v>
      </c>
      <c r="Q39" s="171">
        <v>7944.933</v>
      </c>
      <c r="R39" s="171">
        <v>7446.5559999999996</v>
      </c>
      <c r="S39" s="172">
        <v>7585.8919999999998</v>
      </c>
      <c r="T39" s="157"/>
      <c r="U39" s="170" t="s">
        <v>243</v>
      </c>
      <c r="V39" s="171">
        <v>7110.4449999999997</v>
      </c>
      <c r="W39" s="172">
        <v>7554.1469999999999</v>
      </c>
      <c r="X39" s="157"/>
      <c r="Y39" s="170" t="s">
        <v>243</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244</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244</v>
      </c>
      <c r="P41" s="166">
        <v>7866.26</v>
      </c>
      <c r="Q41" s="166">
        <v>8044.9210000000003</v>
      </c>
      <c r="R41" s="166">
        <v>8008.317</v>
      </c>
      <c r="S41" s="168">
        <v>7835.326</v>
      </c>
      <c r="T41" s="157"/>
      <c r="U41" s="165" t="s">
        <v>244</v>
      </c>
      <c r="V41" s="166">
        <v>7958.9030000000002</v>
      </c>
      <c r="W41" s="168">
        <v>7918.7650000000003</v>
      </c>
      <c r="X41" s="157"/>
      <c r="Y41" s="165" t="s">
        <v>244</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217</v>
      </c>
      <c r="M43" s="157"/>
      <c r="N43" s="157"/>
      <c r="O43" s="156">
        <v>2007</v>
      </c>
      <c r="P43" s="1344" t="s">
        <v>218</v>
      </c>
      <c r="Q43" s="1344"/>
      <c r="R43" s="1344"/>
      <c r="S43" s="1344"/>
      <c r="T43" s="157"/>
      <c r="U43" s="156">
        <v>2007</v>
      </c>
      <c r="V43" s="1344" t="s">
        <v>219</v>
      </c>
      <c r="W43" s="1344"/>
      <c r="X43" s="157"/>
      <c r="Y43" s="156">
        <v>2007</v>
      </c>
      <c r="Z43" s="157"/>
      <c r="AA43" s="178"/>
      <c r="AB43" s="160"/>
      <c r="AC43" s="160"/>
      <c r="AE43" s="178"/>
      <c r="AF43" s="178"/>
      <c r="AI43" s="178"/>
      <c r="AJ43" s="178"/>
      <c r="AK43" s="178"/>
    </row>
    <row r="44" spans="1:37" ht="15.75" thickBot="1">
      <c r="A44" s="161"/>
      <c r="B44" s="162" t="s">
        <v>221</v>
      </c>
      <c r="C44" s="162" t="s">
        <v>222</v>
      </c>
      <c r="D44" s="162" t="s">
        <v>223</v>
      </c>
      <c r="E44" s="162" t="s">
        <v>224</v>
      </c>
      <c r="F44" s="162" t="s">
        <v>225</v>
      </c>
      <c r="G44" s="162" t="s">
        <v>226</v>
      </c>
      <c r="H44" s="162" t="s">
        <v>227</v>
      </c>
      <c r="I44" s="162" t="s">
        <v>228</v>
      </c>
      <c r="J44" s="162" t="s">
        <v>229</v>
      </c>
      <c r="K44" s="162" t="s">
        <v>230</v>
      </c>
      <c r="L44" s="162" t="s">
        <v>231</v>
      </c>
      <c r="M44" s="163" t="s">
        <v>232</v>
      </c>
      <c r="N44" s="157"/>
      <c r="O44" s="161"/>
      <c r="P44" s="162" t="s">
        <v>233</v>
      </c>
      <c r="Q44" s="162" t="s">
        <v>234</v>
      </c>
      <c r="R44" s="162" t="s">
        <v>235</v>
      </c>
      <c r="S44" s="163" t="s">
        <v>236</v>
      </c>
      <c r="T44" s="157"/>
      <c r="U44" s="161"/>
      <c r="V44" s="162" t="s">
        <v>237</v>
      </c>
      <c r="W44" s="163" t="s">
        <v>238</v>
      </c>
      <c r="X44" s="157"/>
      <c r="Y44" s="161"/>
      <c r="Z44" s="164" t="s">
        <v>239</v>
      </c>
      <c r="AA44" s="178"/>
      <c r="AB44" s="160"/>
      <c r="AC44" s="160"/>
      <c r="AE44" s="178"/>
      <c r="AF44" s="178"/>
      <c r="AI44" s="178"/>
      <c r="AJ44" s="178"/>
      <c r="AK44" s="178"/>
    </row>
    <row r="45" spans="1:37" ht="15.75" thickBot="1">
      <c r="A45" s="176" t="s">
        <v>240</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240</v>
      </c>
      <c r="P45" s="166">
        <v>8381.69</v>
      </c>
      <c r="Q45" s="166">
        <v>8029.51</v>
      </c>
      <c r="R45" s="166">
        <v>8063.45</v>
      </c>
      <c r="S45" s="168">
        <v>7761.8850000000002</v>
      </c>
      <c r="T45" s="157"/>
      <c r="U45" s="165" t="s">
        <v>240</v>
      </c>
      <c r="V45" s="166">
        <v>8203.5300000000007</v>
      </c>
      <c r="W45" s="168">
        <v>7910.0129999999999</v>
      </c>
      <c r="X45" s="157"/>
      <c r="Y45" s="165" t="s">
        <v>240</v>
      </c>
      <c r="Z45" s="169">
        <v>8051.7579999999998</v>
      </c>
      <c r="AA45" s="178"/>
      <c r="AB45" s="160"/>
      <c r="AC45" s="160"/>
      <c r="AE45" s="178"/>
      <c r="AF45" s="178"/>
      <c r="AI45" s="178"/>
      <c r="AJ45" s="178"/>
      <c r="AK45" s="178"/>
    </row>
    <row r="46" spans="1:37" ht="15">
      <c r="A46" s="170" t="s">
        <v>241</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241</v>
      </c>
      <c r="P46" s="171">
        <v>9288.7070000000003</v>
      </c>
      <c r="Q46" s="171">
        <v>8870.2569999999996</v>
      </c>
      <c r="R46" s="171">
        <v>8793.7739999999994</v>
      </c>
      <c r="S46" s="172">
        <v>8567.6569999999992</v>
      </c>
      <c r="T46" s="157"/>
      <c r="U46" s="170" t="s">
        <v>241</v>
      </c>
      <c r="V46" s="171">
        <v>9086.6129999999994</v>
      </c>
      <c r="W46" s="172">
        <v>8680.4789999999994</v>
      </c>
      <c r="X46" s="157"/>
      <c r="Y46" s="170" t="s">
        <v>241</v>
      </c>
      <c r="Z46" s="173">
        <v>8881.634</v>
      </c>
      <c r="AA46" s="178"/>
      <c r="AB46" s="160"/>
      <c r="AC46" s="160"/>
      <c r="AE46" s="178"/>
      <c r="AF46" s="178"/>
      <c r="AI46" s="178"/>
      <c r="AJ46" s="178"/>
      <c r="AK46" s="178"/>
    </row>
    <row r="47" spans="1:37" ht="15">
      <c r="A47" s="170" t="s">
        <v>242</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242</v>
      </c>
      <c r="P47" s="171">
        <v>9255.1720000000005</v>
      </c>
      <c r="Q47" s="171">
        <v>8827.6630000000005</v>
      </c>
      <c r="R47" s="171">
        <v>8873.5319999999992</v>
      </c>
      <c r="S47" s="172">
        <v>8468.1129999999994</v>
      </c>
      <c r="T47" s="157"/>
      <c r="U47" s="170" t="s">
        <v>242</v>
      </c>
      <c r="V47" s="171">
        <v>9027.6849999999995</v>
      </c>
      <c r="W47" s="172">
        <v>8705.9120000000003</v>
      </c>
      <c r="X47" s="157"/>
      <c r="Y47" s="170" t="s">
        <v>242</v>
      </c>
      <c r="Z47" s="174">
        <v>8865.4930000000004</v>
      </c>
      <c r="AA47" s="178"/>
      <c r="AB47" s="160"/>
      <c r="AC47" s="160"/>
      <c r="AE47" s="178"/>
      <c r="AF47" s="178"/>
      <c r="AI47" s="178"/>
      <c r="AJ47" s="178"/>
      <c r="AK47" s="178"/>
    </row>
    <row r="48" spans="1:37" ht="15">
      <c r="A48" s="170" t="s">
        <v>243</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243</v>
      </c>
      <c r="P48" s="171">
        <v>7924.902</v>
      </c>
      <c r="Q48" s="171">
        <v>7534.2439999999997</v>
      </c>
      <c r="R48" s="171">
        <v>7554.0029999999997</v>
      </c>
      <c r="S48" s="172">
        <v>7363.8029999999999</v>
      </c>
      <c r="T48" s="157"/>
      <c r="U48" s="170" t="s">
        <v>243</v>
      </c>
      <c r="V48" s="171">
        <v>7567.1090000000004</v>
      </c>
      <c r="W48" s="172">
        <v>7427.6570000000002</v>
      </c>
      <c r="X48" s="157"/>
      <c r="Y48" s="170" t="s">
        <v>243</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244</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244</v>
      </c>
      <c r="P50" s="166">
        <v>7920.8</v>
      </c>
      <c r="Q50" s="166">
        <v>7701.4250000000002</v>
      </c>
      <c r="R50" s="166">
        <v>7796.5860000000002</v>
      </c>
      <c r="S50" s="168">
        <v>7645.5820000000003</v>
      </c>
      <c r="T50" s="157"/>
      <c r="U50" s="165" t="s">
        <v>244</v>
      </c>
      <c r="V50" s="166">
        <v>7811.8819999999996</v>
      </c>
      <c r="W50" s="168">
        <v>7717.9570000000003</v>
      </c>
      <c r="X50" s="157"/>
      <c r="Y50" s="165" t="s">
        <v>244</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217</v>
      </c>
      <c r="M52" s="157"/>
      <c r="N52" s="191"/>
      <c r="O52" s="156">
        <v>2008</v>
      </c>
      <c r="P52" s="1344" t="s">
        <v>218</v>
      </c>
      <c r="Q52" s="1344"/>
      <c r="R52" s="1344"/>
      <c r="S52" s="1344"/>
      <c r="T52" s="157"/>
      <c r="U52" s="156">
        <v>2008</v>
      </c>
      <c r="V52" s="1344" t="s">
        <v>219</v>
      </c>
      <c r="W52" s="1344"/>
      <c r="X52" s="157"/>
      <c r="Y52" s="156">
        <v>2008</v>
      </c>
      <c r="Z52" s="157"/>
      <c r="AA52" s="178"/>
      <c r="AB52" s="160"/>
      <c r="AC52" s="160"/>
      <c r="AE52" s="178"/>
      <c r="AF52" s="178"/>
      <c r="AI52" s="178"/>
      <c r="AJ52" s="178"/>
      <c r="AK52" s="178"/>
    </row>
    <row r="53" spans="1:37" ht="15.75" thickBot="1">
      <c r="A53" s="161"/>
      <c r="B53" s="162" t="s">
        <v>221</v>
      </c>
      <c r="C53" s="162" t="s">
        <v>222</v>
      </c>
      <c r="D53" s="162" t="s">
        <v>223</v>
      </c>
      <c r="E53" s="162" t="s">
        <v>224</v>
      </c>
      <c r="F53" s="162" t="s">
        <v>225</v>
      </c>
      <c r="G53" s="162" t="s">
        <v>226</v>
      </c>
      <c r="H53" s="162" t="s">
        <v>227</v>
      </c>
      <c r="I53" s="162" t="s">
        <v>228</v>
      </c>
      <c r="J53" s="162" t="s">
        <v>229</v>
      </c>
      <c r="K53" s="162" t="s">
        <v>230</v>
      </c>
      <c r="L53" s="162" t="s">
        <v>231</v>
      </c>
      <c r="M53" s="163" t="s">
        <v>232</v>
      </c>
      <c r="N53" s="191"/>
      <c r="O53" s="161"/>
      <c r="P53" s="162" t="s">
        <v>233</v>
      </c>
      <c r="Q53" s="162" t="s">
        <v>234</v>
      </c>
      <c r="R53" s="162" t="s">
        <v>235</v>
      </c>
      <c r="S53" s="163" t="s">
        <v>236</v>
      </c>
      <c r="T53" s="157"/>
      <c r="U53" s="161"/>
      <c r="V53" s="162" t="s">
        <v>237</v>
      </c>
      <c r="W53" s="163" t="s">
        <v>238</v>
      </c>
      <c r="X53" s="157"/>
      <c r="Y53" s="161"/>
      <c r="Z53" s="164" t="s">
        <v>239</v>
      </c>
      <c r="AA53" s="178"/>
      <c r="AB53" s="160"/>
      <c r="AC53" s="160"/>
      <c r="AD53" s="194"/>
      <c r="AE53" s="178"/>
      <c r="AF53" s="178"/>
      <c r="AI53" s="178"/>
      <c r="AJ53" s="178"/>
      <c r="AK53" s="178"/>
    </row>
    <row r="54" spans="1:37" ht="15.75" thickBot="1">
      <c r="A54" s="176" t="s">
        <v>240</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240</v>
      </c>
      <c r="P54" s="166">
        <v>8196.09</v>
      </c>
      <c r="Q54" s="166">
        <v>8299.3799999999992</v>
      </c>
      <c r="R54" s="166">
        <v>8147.9</v>
      </c>
      <c r="S54" s="168">
        <v>8269.1</v>
      </c>
      <c r="T54" s="157"/>
      <c r="U54" s="165" t="s">
        <v>240</v>
      </c>
      <c r="V54" s="166">
        <v>8250.0499999999993</v>
      </c>
      <c r="W54" s="168">
        <v>8212.5</v>
      </c>
      <c r="X54" s="157"/>
      <c r="Y54" s="165" t="s">
        <v>240</v>
      </c>
      <c r="Z54" s="169">
        <v>8231.74</v>
      </c>
      <c r="AA54" s="178"/>
      <c r="AB54" s="160"/>
      <c r="AC54" s="160"/>
      <c r="AD54" s="194"/>
      <c r="AE54" s="178"/>
      <c r="AF54" s="178"/>
      <c r="AI54" s="178"/>
      <c r="AJ54" s="178"/>
      <c r="AK54" s="178"/>
    </row>
    <row r="55" spans="1:37" ht="15">
      <c r="A55" s="170" t="s">
        <v>241</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241</v>
      </c>
      <c r="P55" s="171">
        <v>8919.33</v>
      </c>
      <c r="Q55" s="171">
        <v>8923.8700000000008</v>
      </c>
      <c r="R55" s="171">
        <v>8886.5360000000001</v>
      </c>
      <c r="S55" s="172">
        <v>9164.2129999999997</v>
      </c>
      <c r="T55" s="157"/>
      <c r="U55" s="170" t="s">
        <v>241</v>
      </c>
      <c r="V55" s="171">
        <v>8921.6650000000009</v>
      </c>
      <c r="W55" s="172">
        <v>9035.5820000000003</v>
      </c>
      <c r="X55" s="157"/>
      <c r="Y55" s="170" t="s">
        <v>241</v>
      </c>
      <c r="Z55" s="173">
        <v>8974.9009999999998</v>
      </c>
      <c r="AA55" s="178"/>
      <c r="AB55" s="160"/>
      <c r="AC55" s="160"/>
      <c r="AD55" s="194"/>
      <c r="AE55" s="178"/>
      <c r="AF55" s="178"/>
      <c r="AI55" s="178"/>
      <c r="AJ55" s="178"/>
      <c r="AK55" s="178"/>
    </row>
    <row r="56" spans="1:37" ht="15">
      <c r="A56" s="170" t="s">
        <v>242</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242</v>
      </c>
      <c r="P56" s="171">
        <v>8807.9699999999993</v>
      </c>
      <c r="Q56" s="171">
        <v>8962.6229999999996</v>
      </c>
      <c r="R56" s="171">
        <v>9054.0529999999999</v>
      </c>
      <c r="S56" s="172">
        <v>9150.9590000000007</v>
      </c>
      <c r="T56" s="157"/>
      <c r="U56" s="170" t="s">
        <v>242</v>
      </c>
      <c r="V56" s="171">
        <v>8893.0709999999999</v>
      </c>
      <c r="W56" s="172">
        <v>9091.5149999999994</v>
      </c>
      <c r="X56" s="157"/>
      <c r="Y56" s="170" t="s">
        <v>242</v>
      </c>
      <c r="Z56" s="174">
        <v>8992.7029999999995</v>
      </c>
      <c r="AA56" s="178"/>
      <c r="AB56" s="160"/>
      <c r="AC56" s="160"/>
      <c r="AD56" s="194"/>
      <c r="AE56" s="178"/>
      <c r="AF56" s="178"/>
      <c r="AI56" s="178"/>
      <c r="AJ56" s="178"/>
      <c r="AK56" s="178"/>
    </row>
    <row r="57" spans="1:37" ht="15">
      <c r="A57" s="170" t="s">
        <v>243</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243</v>
      </c>
      <c r="P57" s="171">
        <v>7675.18</v>
      </c>
      <c r="Q57" s="171">
        <v>6953.2830000000004</v>
      </c>
      <c r="R57" s="171">
        <v>7909.07</v>
      </c>
      <c r="S57" s="172">
        <v>7772.9669999999996</v>
      </c>
      <c r="T57" s="157"/>
      <c r="U57" s="170" t="s">
        <v>243</v>
      </c>
      <c r="V57" s="171">
        <v>7486.4110000000001</v>
      </c>
      <c r="W57" s="172">
        <v>7866.26</v>
      </c>
      <c r="X57" s="157"/>
      <c r="Y57" s="170" t="s">
        <v>243</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244</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244</v>
      </c>
      <c r="P59" s="166">
        <v>7911.28</v>
      </c>
      <c r="Q59" s="166">
        <v>8009.1530000000002</v>
      </c>
      <c r="R59" s="166">
        <v>7889.34</v>
      </c>
      <c r="S59" s="168">
        <v>7973.6850000000004</v>
      </c>
      <c r="T59" s="157"/>
      <c r="U59" s="165" t="s">
        <v>244</v>
      </c>
      <c r="V59" s="166">
        <v>7963.2809999999999</v>
      </c>
      <c r="W59" s="168">
        <v>7935.1210000000001</v>
      </c>
      <c r="X59" s="157"/>
      <c r="Y59" s="165" t="s">
        <v>244</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217</v>
      </c>
      <c r="M61" s="157"/>
      <c r="N61" s="191"/>
      <c r="O61" s="156">
        <v>2009</v>
      </c>
      <c r="P61" s="1344" t="s">
        <v>218</v>
      </c>
      <c r="Q61" s="1344"/>
      <c r="R61" s="1344"/>
      <c r="S61" s="1344"/>
      <c r="T61" s="157"/>
      <c r="U61" s="156">
        <v>2009</v>
      </c>
      <c r="V61" s="1344" t="s">
        <v>219</v>
      </c>
      <c r="W61" s="1344"/>
      <c r="X61" s="157"/>
      <c r="Y61" s="156">
        <v>2009</v>
      </c>
      <c r="Z61" s="157"/>
      <c r="AA61" s="178"/>
      <c r="AB61" s="160"/>
      <c r="AC61" s="160"/>
      <c r="AD61" s="178"/>
      <c r="AE61" s="178"/>
      <c r="AF61" s="178"/>
      <c r="AI61" s="178"/>
      <c r="AJ61" s="178"/>
      <c r="AK61" s="178"/>
    </row>
    <row r="62" spans="1:37" ht="15.75" thickBot="1">
      <c r="A62" s="161"/>
      <c r="B62" s="162" t="s">
        <v>221</v>
      </c>
      <c r="C62" s="162" t="s">
        <v>222</v>
      </c>
      <c r="D62" s="162" t="s">
        <v>223</v>
      </c>
      <c r="E62" s="162" t="s">
        <v>224</v>
      </c>
      <c r="F62" s="162" t="s">
        <v>225</v>
      </c>
      <c r="G62" s="162" t="s">
        <v>226</v>
      </c>
      <c r="H62" s="162" t="s">
        <v>227</v>
      </c>
      <c r="I62" s="162" t="s">
        <v>228</v>
      </c>
      <c r="J62" s="162" t="s">
        <v>229</v>
      </c>
      <c r="K62" s="162" t="s">
        <v>230</v>
      </c>
      <c r="L62" s="162" t="s">
        <v>231</v>
      </c>
      <c r="M62" s="163" t="s">
        <v>232</v>
      </c>
      <c r="N62" s="191"/>
      <c r="O62" s="161"/>
      <c r="P62" s="162" t="s">
        <v>233</v>
      </c>
      <c r="Q62" s="162" t="s">
        <v>234</v>
      </c>
      <c r="R62" s="162" t="s">
        <v>235</v>
      </c>
      <c r="S62" s="163" t="s">
        <v>236</v>
      </c>
      <c r="T62" s="157"/>
      <c r="U62" s="161"/>
      <c r="V62" s="162" t="s">
        <v>237</v>
      </c>
      <c r="W62" s="163" t="s">
        <v>238</v>
      </c>
      <c r="X62" s="157"/>
      <c r="Y62" s="161"/>
      <c r="Z62" s="164" t="s">
        <v>239</v>
      </c>
      <c r="AA62" s="178"/>
      <c r="AB62" s="160"/>
      <c r="AC62" s="160"/>
      <c r="AD62" s="178"/>
      <c r="AE62" s="178"/>
      <c r="AF62" s="178"/>
      <c r="AI62" s="178"/>
      <c r="AJ62" s="178"/>
      <c r="AK62" s="178"/>
    </row>
    <row r="63" spans="1:37" ht="15.75" thickBot="1">
      <c r="A63" s="176" t="s">
        <v>240</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240</v>
      </c>
      <c r="P63" s="166">
        <v>9296.2800000000007</v>
      </c>
      <c r="Q63" s="166">
        <v>9648.41</v>
      </c>
      <c r="R63" s="166">
        <v>9497.59</v>
      </c>
      <c r="S63" s="168">
        <v>9119.51</v>
      </c>
      <c r="T63" s="157"/>
      <c r="U63" s="165" t="s">
        <v>240</v>
      </c>
      <c r="V63" s="166">
        <v>9483.0300000000007</v>
      </c>
      <c r="W63" s="168">
        <v>9315.18</v>
      </c>
      <c r="X63" s="157"/>
      <c r="Y63" s="165" t="s">
        <v>240</v>
      </c>
      <c r="Z63" s="169">
        <v>9399.41</v>
      </c>
      <c r="AA63" s="178"/>
      <c r="AB63" s="160"/>
      <c r="AC63" s="160"/>
      <c r="AD63" s="178"/>
      <c r="AE63" s="178"/>
      <c r="AF63" s="178"/>
      <c r="AI63" s="178"/>
      <c r="AJ63" s="178"/>
      <c r="AK63" s="178"/>
    </row>
    <row r="64" spans="1:37" ht="15">
      <c r="A64" s="170" t="s">
        <v>241</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241</v>
      </c>
      <c r="P64" s="171">
        <v>10120.120999999999</v>
      </c>
      <c r="Q64" s="171">
        <v>10539.700999999999</v>
      </c>
      <c r="R64" s="171">
        <v>10601.567999999999</v>
      </c>
      <c r="S64" s="172">
        <v>10397.913</v>
      </c>
      <c r="T64" s="157"/>
      <c r="U64" s="170" t="s">
        <v>241</v>
      </c>
      <c r="V64" s="171">
        <v>10331.672</v>
      </c>
      <c r="W64" s="172">
        <v>10504.382</v>
      </c>
      <c r="X64" s="157"/>
      <c r="Y64" s="170" t="s">
        <v>241</v>
      </c>
      <c r="Z64" s="173">
        <v>10413.302</v>
      </c>
      <c r="AA64" s="178"/>
      <c r="AB64" s="160"/>
      <c r="AC64" s="160"/>
      <c r="AD64" s="178"/>
      <c r="AE64" s="178"/>
      <c r="AF64" s="178"/>
      <c r="AI64" s="178"/>
      <c r="AJ64" s="178"/>
      <c r="AK64" s="178"/>
    </row>
    <row r="65" spans="1:41" ht="15">
      <c r="A65" s="170" t="s">
        <v>242</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242</v>
      </c>
      <c r="P65" s="171">
        <v>10329.626</v>
      </c>
      <c r="Q65" s="171">
        <v>10819.612999999999</v>
      </c>
      <c r="R65" s="171">
        <v>10892.304</v>
      </c>
      <c r="S65" s="172">
        <v>10678.39</v>
      </c>
      <c r="T65" s="157"/>
      <c r="U65" s="170" t="s">
        <v>242</v>
      </c>
      <c r="V65" s="171">
        <v>10592.543</v>
      </c>
      <c r="W65" s="172">
        <v>10782.306</v>
      </c>
      <c r="X65" s="157"/>
      <c r="Y65" s="170" t="s">
        <v>242</v>
      </c>
      <c r="Z65" s="174">
        <v>10700.875</v>
      </c>
      <c r="AA65" s="178"/>
      <c r="AB65" s="160"/>
      <c r="AC65" s="160"/>
      <c r="AD65" s="178"/>
      <c r="AE65" s="178"/>
      <c r="AF65" s="178"/>
      <c r="AI65" s="178"/>
      <c r="AJ65" s="178"/>
      <c r="AK65" s="178"/>
    </row>
    <row r="66" spans="1:41" ht="15">
      <c r="A66" s="170" t="s">
        <v>243</v>
      </c>
      <c r="B66" s="171">
        <v>7197</v>
      </c>
      <c r="C66" s="171">
        <v>8510.3250000000007</v>
      </c>
      <c r="D66" s="171"/>
      <c r="E66" s="171"/>
      <c r="F66" s="171">
        <v>8160</v>
      </c>
      <c r="G66" s="171"/>
      <c r="H66" s="171"/>
      <c r="I66" s="171"/>
      <c r="J66" s="187">
        <v>7601</v>
      </c>
      <c r="K66" s="171">
        <v>8630.4529999999995</v>
      </c>
      <c r="L66" s="171">
        <v>8517.34</v>
      </c>
      <c r="M66" s="172"/>
      <c r="N66" s="191"/>
      <c r="O66" s="170" t="s">
        <v>243</v>
      </c>
      <c r="P66" s="171">
        <v>8424.9680000000008</v>
      </c>
      <c r="Q66" s="171">
        <v>8160</v>
      </c>
      <c r="R66" s="171">
        <v>7601</v>
      </c>
      <c r="S66" s="172">
        <v>8617.9449999999997</v>
      </c>
      <c r="T66" s="157"/>
      <c r="U66" s="170" t="s">
        <v>243</v>
      </c>
      <c r="V66" s="171">
        <v>8341.134</v>
      </c>
      <c r="W66" s="172">
        <v>8006.2190000000001</v>
      </c>
      <c r="X66" s="157"/>
      <c r="Y66" s="170" t="s">
        <v>243</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244</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244</v>
      </c>
      <c r="P68" s="166">
        <v>8739.8780000000006</v>
      </c>
      <c r="Q68" s="166">
        <v>9135.3809999999994</v>
      </c>
      <c r="R68" s="166">
        <v>9183.9339999999993</v>
      </c>
      <c r="S68" s="168">
        <v>8990.2430000000004</v>
      </c>
      <c r="T68" s="157"/>
      <c r="U68" s="165" t="s">
        <v>244</v>
      </c>
      <c r="V68" s="166">
        <v>8952.7620000000006</v>
      </c>
      <c r="W68" s="168">
        <v>9090.4519999999993</v>
      </c>
      <c r="X68" s="157"/>
      <c r="Y68" s="165" t="s">
        <v>244</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217</v>
      </c>
      <c r="M70" s="157"/>
      <c r="N70" s="191"/>
      <c r="O70" s="156">
        <v>2010</v>
      </c>
      <c r="P70" s="1344" t="s">
        <v>218</v>
      </c>
      <c r="Q70" s="1344"/>
      <c r="R70" s="1344"/>
      <c r="S70" s="1344"/>
      <c r="T70" s="157"/>
      <c r="U70" s="156">
        <v>2010</v>
      </c>
      <c r="V70" s="1344" t="s">
        <v>219</v>
      </c>
      <c r="W70" s="1344"/>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221</v>
      </c>
      <c r="C71" s="197" t="s">
        <v>222</v>
      </c>
      <c r="D71" s="197" t="s">
        <v>223</v>
      </c>
      <c r="E71" s="197" t="s">
        <v>224</v>
      </c>
      <c r="F71" s="197" t="s">
        <v>225</v>
      </c>
      <c r="G71" s="197" t="s">
        <v>226</v>
      </c>
      <c r="H71" s="197" t="s">
        <v>227</v>
      </c>
      <c r="I71" s="197" t="s">
        <v>228</v>
      </c>
      <c r="J71" s="197" t="s">
        <v>229</v>
      </c>
      <c r="K71" s="197" t="s">
        <v>230</v>
      </c>
      <c r="L71" s="197" t="s">
        <v>231</v>
      </c>
      <c r="M71" s="198" t="s">
        <v>232</v>
      </c>
      <c r="N71" s="191"/>
      <c r="O71" s="161"/>
      <c r="P71" s="162" t="s">
        <v>233</v>
      </c>
      <c r="Q71" s="162" t="s">
        <v>234</v>
      </c>
      <c r="R71" s="162" t="s">
        <v>235</v>
      </c>
      <c r="S71" s="163" t="s">
        <v>236</v>
      </c>
      <c r="T71" s="157"/>
      <c r="U71" s="161"/>
      <c r="V71" s="162" t="s">
        <v>237</v>
      </c>
      <c r="W71" s="163" t="s">
        <v>238</v>
      </c>
      <c r="X71" s="157"/>
      <c r="Y71" s="161"/>
      <c r="Z71" s="199" t="s">
        <v>239</v>
      </c>
      <c r="AA71" s="178"/>
      <c r="AB71" s="160"/>
      <c r="AC71" s="160"/>
      <c r="AD71" s="178"/>
      <c r="AE71" s="178"/>
      <c r="AF71" s="178"/>
      <c r="AI71" s="178"/>
      <c r="AJ71" s="178"/>
      <c r="AK71" s="178"/>
      <c r="AL71" s="178"/>
      <c r="AM71" s="178"/>
      <c r="AN71" s="178"/>
      <c r="AO71" s="178"/>
    </row>
    <row r="72" spans="1:41" ht="15.75" thickBot="1">
      <c r="A72" s="200" t="s">
        <v>240</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240</v>
      </c>
      <c r="P72" s="167">
        <v>9354.92</v>
      </c>
      <c r="Q72" s="167">
        <v>8708.4599999999991</v>
      </c>
      <c r="R72" s="167">
        <v>8671.94</v>
      </c>
      <c r="S72" s="177">
        <v>9562.0480000000007</v>
      </c>
      <c r="T72" s="157"/>
      <c r="U72" s="165" t="s">
        <v>240</v>
      </c>
      <c r="V72" s="166">
        <v>9007.6299999999992</v>
      </c>
      <c r="W72" s="168">
        <v>9136.4240000000009</v>
      </c>
      <c r="X72" s="157"/>
      <c r="Y72" s="165" t="s">
        <v>240</v>
      </c>
      <c r="Z72" s="169">
        <v>9074.7279999999992</v>
      </c>
      <c r="AA72" s="205"/>
      <c r="AB72" s="160"/>
      <c r="AC72" s="160"/>
      <c r="AD72" s="178"/>
      <c r="AE72" s="178"/>
      <c r="AF72" s="178"/>
      <c r="AI72" s="178"/>
      <c r="AJ72" s="178"/>
      <c r="AK72" s="178"/>
      <c r="AL72" s="178"/>
      <c r="AM72" s="178"/>
      <c r="AN72" s="178"/>
      <c r="AO72" s="178"/>
    </row>
    <row r="73" spans="1:41" ht="15">
      <c r="A73" s="206" t="s">
        <v>241</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241</v>
      </c>
      <c r="P73" s="226">
        <v>10480.446</v>
      </c>
      <c r="Q73" s="226">
        <v>9332.8070000000007</v>
      </c>
      <c r="R73" s="226">
        <v>9293.8410000000003</v>
      </c>
      <c r="S73" s="226">
        <v>10703.331</v>
      </c>
      <c r="T73" s="157"/>
      <c r="U73" s="210" t="s">
        <v>241</v>
      </c>
      <c r="V73" s="211">
        <v>9849.9439999999995</v>
      </c>
      <c r="W73" s="212">
        <v>10038.436</v>
      </c>
      <c r="X73" s="157"/>
      <c r="Y73" s="210" t="s">
        <v>241</v>
      </c>
      <c r="Z73" s="209">
        <v>9950.1260000000002</v>
      </c>
      <c r="AB73" s="160"/>
      <c r="AC73" s="160"/>
      <c r="AD73" s="178"/>
      <c r="AE73" s="178"/>
      <c r="AF73" s="178"/>
      <c r="AI73" s="178"/>
      <c r="AJ73" s="178"/>
      <c r="AK73" s="178"/>
      <c r="AL73" s="178"/>
      <c r="AM73" s="178"/>
      <c r="AN73" s="178"/>
      <c r="AO73" s="178"/>
    </row>
    <row r="74" spans="1:41" ht="15">
      <c r="A74" s="213" t="s">
        <v>242</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242</v>
      </c>
      <c r="P74" s="214">
        <v>10659.19</v>
      </c>
      <c r="Q74" s="214">
        <v>9437.0759999999991</v>
      </c>
      <c r="R74" s="214">
        <v>9449.7870000000003</v>
      </c>
      <c r="S74" s="214">
        <v>10934.93</v>
      </c>
      <c r="T74" s="157"/>
      <c r="U74" s="170" t="s">
        <v>242</v>
      </c>
      <c r="V74" s="171">
        <v>9861.3310000000001</v>
      </c>
      <c r="W74" s="172">
        <v>10131.093000000001</v>
      </c>
      <c r="X74" s="157"/>
      <c r="Y74" s="170" t="s">
        <v>242</v>
      </c>
      <c r="Z74" s="183">
        <v>10031.679</v>
      </c>
      <c r="AB74" s="160"/>
      <c r="AC74" s="160"/>
      <c r="AD74" s="178"/>
      <c r="AE74" s="178"/>
      <c r="AF74" s="178"/>
      <c r="AI74" s="178"/>
      <c r="AJ74" s="178"/>
      <c r="AK74" s="178"/>
      <c r="AL74" s="178"/>
      <c r="AM74" s="178"/>
      <c r="AN74" s="178"/>
      <c r="AO74" s="178"/>
    </row>
    <row r="75" spans="1:41" ht="15">
      <c r="A75" s="213" t="s">
        <v>243</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243</v>
      </c>
      <c r="P75" s="214">
        <v>9550.9989999999998</v>
      </c>
      <c r="Q75" s="214">
        <v>8410.6730000000007</v>
      </c>
      <c r="R75" s="214">
        <v>8318.6119999999992</v>
      </c>
      <c r="S75" s="214">
        <v>8253.6659999999993</v>
      </c>
      <c r="T75" s="157"/>
      <c r="U75" s="170" t="s">
        <v>243</v>
      </c>
      <c r="V75" s="171">
        <v>8759.7520000000004</v>
      </c>
      <c r="W75" s="172">
        <v>8270.3209999999999</v>
      </c>
      <c r="X75" s="157"/>
      <c r="Y75" s="170" t="s">
        <v>243</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244</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244</v>
      </c>
      <c r="P77" s="214">
        <v>9121.7870000000003</v>
      </c>
      <c r="Q77" s="214">
        <v>8450.5249999999996</v>
      </c>
      <c r="R77" s="214">
        <v>8451.7019999999993</v>
      </c>
      <c r="S77" s="214">
        <v>8880.3670000000002</v>
      </c>
      <c r="T77" s="157"/>
      <c r="U77" s="165" t="s">
        <v>244</v>
      </c>
      <c r="V77" s="166">
        <v>8758.4639999999999</v>
      </c>
      <c r="W77" s="168">
        <v>8670.9570000000003</v>
      </c>
      <c r="X77" s="157"/>
      <c r="Y77" s="165" t="s">
        <v>244</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217</v>
      </c>
      <c r="M79" s="157"/>
      <c r="N79" s="191"/>
      <c r="O79" s="156">
        <v>2011</v>
      </c>
      <c r="P79" s="1344" t="s">
        <v>218</v>
      </c>
      <c r="Q79" s="1344"/>
      <c r="R79" s="1344"/>
      <c r="S79" s="1344"/>
      <c r="T79" s="157"/>
      <c r="U79" s="156">
        <v>2011</v>
      </c>
      <c r="V79" s="1344" t="s">
        <v>219</v>
      </c>
      <c r="W79" s="1344"/>
      <c r="X79" s="157"/>
      <c r="Y79" s="156">
        <v>2011</v>
      </c>
      <c r="Z79" s="157"/>
      <c r="AB79" s="160"/>
      <c r="AC79" s="160"/>
      <c r="AD79" s="178"/>
      <c r="AE79" s="178"/>
      <c r="AF79" s="178"/>
      <c r="AI79" s="178"/>
      <c r="AJ79" s="178"/>
      <c r="AK79" s="178"/>
      <c r="AL79" s="178"/>
      <c r="AM79" s="178"/>
      <c r="AN79" s="219"/>
      <c r="AO79" s="178"/>
    </row>
    <row r="80" spans="1:41" ht="15.75" thickBot="1">
      <c r="A80" s="196"/>
      <c r="B80" s="197" t="s">
        <v>221</v>
      </c>
      <c r="C80" s="197" t="s">
        <v>222</v>
      </c>
      <c r="D80" s="197" t="s">
        <v>223</v>
      </c>
      <c r="E80" s="197" t="s">
        <v>224</v>
      </c>
      <c r="F80" s="197" t="s">
        <v>225</v>
      </c>
      <c r="G80" s="197" t="s">
        <v>226</v>
      </c>
      <c r="H80" s="197" t="s">
        <v>227</v>
      </c>
      <c r="I80" s="197" t="s">
        <v>228</v>
      </c>
      <c r="J80" s="197" t="s">
        <v>229</v>
      </c>
      <c r="K80" s="197" t="s">
        <v>230</v>
      </c>
      <c r="L80" s="197" t="s">
        <v>231</v>
      </c>
      <c r="M80" s="198" t="s">
        <v>232</v>
      </c>
      <c r="N80" s="191"/>
      <c r="O80" s="161"/>
      <c r="P80" s="162" t="s">
        <v>233</v>
      </c>
      <c r="Q80" s="162" t="s">
        <v>234</v>
      </c>
      <c r="R80" s="162" t="s">
        <v>235</v>
      </c>
      <c r="S80" s="163" t="s">
        <v>236</v>
      </c>
      <c r="T80" s="157"/>
      <c r="U80" s="161"/>
      <c r="V80" s="162" t="s">
        <v>237</v>
      </c>
      <c r="W80" s="163" t="s">
        <v>238</v>
      </c>
      <c r="X80" s="157"/>
      <c r="Y80" s="161"/>
      <c r="Z80" s="199" t="s">
        <v>239</v>
      </c>
      <c r="AB80" s="160"/>
      <c r="AC80" s="160"/>
      <c r="AD80" s="178"/>
      <c r="AE80" s="178"/>
      <c r="AF80" s="178"/>
      <c r="AI80" s="178"/>
      <c r="AJ80" s="178"/>
      <c r="AK80" s="178"/>
      <c r="AL80" s="178"/>
      <c r="AM80" s="178"/>
      <c r="AN80" s="219"/>
      <c r="AO80" s="178"/>
    </row>
    <row r="81" spans="1:41" ht="15.75" thickBot="1">
      <c r="A81" s="200" t="s">
        <v>240</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240</v>
      </c>
      <c r="P81" s="171">
        <v>10499.366</v>
      </c>
      <c r="Q81" s="171">
        <v>10936.13</v>
      </c>
      <c r="R81" s="211">
        <v>11532.64</v>
      </c>
      <c r="S81" s="212">
        <v>12283.11</v>
      </c>
      <c r="T81" s="157"/>
      <c r="U81" s="165" t="s">
        <v>240</v>
      </c>
      <c r="V81" s="166">
        <v>10704.59</v>
      </c>
      <c r="W81" s="168">
        <v>11926.72</v>
      </c>
      <c r="X81" s="157"/>
      <c r="Y81" s="170" t="s">
        <v>240</v>
      </c>
      <c r="Z81" s="224">
        <v>11321.66</v>
      </c>
      <c r="AA81" s="225"/>
      <c r="AB81" s="160"/>
      <c r="AC81" s="160"/>
      <c r="AD81" s="178"/>
      <c r="AE81" s="178"/>
      <c r="AF81" s="178"/>
      <c r="AI81" s="178"/>
      <c r="AJ81" s="178"/>
      <c r="AK81" s="178"/>
      <c r="AL81" s="178"/>
      <c r="AM81" s="178"/>
      <c r="AN81" s="219"/>
      <c r="AO81" s="178"/>
    </row>
    <row r="82" spans="1:41" ht="15">
      <c r="A82" s="206" t="s">
        <v>241</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241</v>
      </c>
      <c r="P82" s="214">
        <v>11725.120999999999</v>
      </c>
      <c r="Q82" s="214">
        <v>11968.618</v>
      </c>
      <c r="R82" s="215">
        <v>12742.805</v>
      </c>
      <c r="S82" s="214">
        <v>13720.031999999999</v>
      </c>
      <c r="T82" s="157"/>
      <c r="U82" s="210" t="s">
        <v>241</v>
      </c>
      <c r="V82" s="211">
        <v>11837.380999999999</v>
      </c>
      <c r="W82" s="212">
        <v>13238.317999999999</v>
      </c>
      <c r="X82" s="157"/>
      <c r="Y82" s="210" t="s">
        <v>241</v>
      </c>
      <c r="Z82" s="209">
        <v>12494.724</v>
      </c>
      <c r="AA82" s="225"/>
      <c r="AB82" s="160"/>
      <c r="AC82" s="160"/>
      <c r="AD82" s="227"/>
      <c r="AE82" s="227"/>
      <c r="AF82" s="227"/>
      <c r="AI82" s="227"/>
      <c r="AJ82" s="227"/>
      <c r="AK82" s="227"/>
      <c r="AL82" s="227"/>
      <c r="AM82" s="227"/>
      <c r="AN82" s="228"/>
      <c r="AO82" s="178"/>
    </row>
    <row r="83" spans="1:41" ht="15.75" customHeight="1">
      <c r="A83" s="213" t="s">
        <v>242</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242</v>
      </c>
      <c r="P83" s="214">
        <v>11816.867</v>
      </c>
      <c r="Q83" s="214">
        <v>11971.101000000001</v>
      </c>
      <c r="R83" s="215">
        <v>12980.359</v>
      </c>
      <c r="S83" s="214">
        <v>13817.498</v>
      </c>
      <c r="T83" s="157"/>
      <c r="U83" s="170" t="s">
        <v>242</v>
      </c>
      <c r="V83" s="171">
        <v>11883.707</v>
      </c>
      <c r="W83" s="172">
        <v>13553.108</v>
      </c>
      <c r="X83" s="157"/>
      <c r="Y83" s="170" t="s">
        <v>242</v>
      </c>
      <c r="Z83" s="183">
        <v>13052.855</v>
      </c>
      <c r="AA83" s="225"/>
      <c r="AB83" s="160"/>
      <c r="AC83" s="160"/>
      <c r="AD83" s="229"/>
      <c r="AE83" s="229"/>
      <c r="AF83" s="229"/>
      <c r="AI83" s="229"/>
      <c r="AJ83" s="229"/>
      <c r="AK83" s="229"/>
      <c r="AL83" s="229"/>
      <c r="AM83" s="229"/>
      <c r="AN83" s="230"/>
      <c r="AO83" s="178"/>
    </row>
    <row r="84" spans="1:41" ht="15">
      <c r="A84" s="213" t="s">
        <v>243</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243</v>
      </c>
      <c r="P84" s="214">
        <v>8385.3490000000002</v>
      </c>
      <c r="Q84" s="214">
        <v>9498.5409999999993</v>
      </c>
      <c r="R84" s="215">
        <v>10182.108</v>
      </c>
      <c r="S84" s="214">
        <v>10847.27</v>
      </c>
      <c r="T84" s="157"/>
      <c r="U84" s="170" t="s">
        <v>243</v>
      </c>
      <c r="V84" s="171">
        <v>9004.9380000000001</v>
      </c>
      <c r="W84" s="172">
        <v>10772.62</v>
      </c>
      <c r="X84" s="157"/>
      <c r="Y84" s="170" t="s">
        <v>243</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244</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244</v>
      </c>
      <c r="P86" s="214">
        <v>9647.5759999999991</v>
      </c>
      <c r="Q86" s="214">
        <v>10174.273999999999</v>
      </c>
      <c r="R86" s="215">
        <v>10942.609</v>
      </c>
      <c r="S86" s="214">
        <v>11734.944</v>
      </c>
      <c r="T86" s="157"/>
      <c r="U86" s="165" t="s">
        <v>244</v>
      </c>
      <c r="V86" s="166">
        <v>9905.3729999999996</v>
      </c>
      <c r="W86" s="168">
        <v>11356.097</v>
      </c>
      <c r="X86" s="157"/>
      <c r="Y86" s="165" t="s">
        <v>244</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217</v>
      </c>
      <c r="M88" s="157"/>
      <c r="N88" s="191"/>
      <c r="O88" s="156">
        <v>2012</v>
      </c>
      <c r="P88" s="1344" t="s">
        <v>218</v>
      </c>
      <c r="Q88" s="1344"/>
      <c r="R88" s="1344"/>
      <c r="S88" s="1344"/>
      <c r="T88" s="157"/>
      <c r="U88" s="156">
        <v>2012</v>
      </c>
      <c r="V88" s="1344" t="s">
        <v>219</v>
      </c>
      <c r="W88" s="1344"/>
      <c r="X88" s="157"/>
      <c r="Y88" s="156">
        <v>2012</v>
      </c>
      <c r="Z88" s="157"/>
      <c r="AB88" s="160"/>
      <c r="AC88" s="160"/>
      <c r="AD88" s="178"/>
      <c r="AE88" s="178"/>
      <c r="AF88" s="178"/>
      <c r="AI88" s="178"/>
      <c r="AJ88" s="178"/>
      <c r="AK88" s="178"/>
      <c r="AL88" s="178"/>
      <c r="AM88" s="178"/>
      <c r="AN88" s="219"/>
      <c r="AO88" s="178"/>
    </row>
    <row r="89" spans="1:41" ht="15.75" thickBot="1">
      <c r="A89" s="196"/>
      <c r="B89" s="197" t="s">
        <v>221</v>
      </c>
      <c r="C89" s="197" t="s">
        <v>222</v>
      </c>
      <c r="D89" s="197" t="s">
        <v>223</v>
      </c>
      <c r="E89" s="197" t="s">
        <v>224</v>
      </c>
      <c r="F89" s="197" t="s">
        <v>225</v>
      </c>
      <c r="G89" s="197" t="s">
        <v>226</v>
      </c>
      <c r="H89" s="197" t="s">
        <v>227</v>
      </c>
      <c r="I89" s="197" t="s">
        <v>228</v>
      </c>
      <c r="J89" s="197" t="s">
        <v>229</v>
      </c>
      <c r="K89" s="197" t="s">
        <v>230</v>
      </c>
      <c r="L89" s="197" t="s">
        <v>231</v>
      </c>
      <c r="M89" s="198" t="s">
        <v>232</v>
      </c>
      <c r="N89" s="191"/>
      <c r="O89" s="161"/>
      <c r="P89" s="162" t="s">
        <v>233</v>
      </c>
      <c r="Q89" s="162" t="s">
        <v>234</v>
      </c>
      <c r="R89" s="162" t="s">
        <v>235</v>
      </c>
      <c r="S89" s="163" t="s">
        <v>236</v>
      </c>
      <c r="T89" s="157"/>
      <c r="U89" s="161"/>
      <c r="V89" s="162" t="s">
        <v>237</v>
      </c>
      <c r="W89" s="163" t="s">
        <v>238</v>
      </c>
      <c r="X89" s="157"/>
      <c r="Y89" s="161"/>
      <c r="Z89" s="199" t="s">
        <v>239</v>
      </c>
      <c r="AB89" s="160"/>
      <c r="AC89" s="160"/>
      <c r="AD89" s="227"/>
      <c r="AE89" s="227"/>
      <c r="AF89" s="227"/>
      <c r="AI89" s="227"/>
      <c r="AJ89" s="227"/>
      <c r="AK89" s="227"/>
      <c r="AL89" s="227"/>
      <c r="AM89" s="227"/>
      <c r="AN89" s="228"/>
      <c r="AO89" s="178"/>
    </row>
    <row r="90" spans="1:41" ht="15.75" thickBot="1">
      <c r="A90" s="200" t="s">
        <v>240</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240</v>
      </c>
      <c r="P90" s="171">
        <v>13051.11</v>
      </c>
      <c r="Q90" s="171">
        <v>12617.89</v>
      </c>
      <c r="R90" s="211">
        <v>12990.66</v>
      </c>
      <c r="S90" s="212">
        <v>12790.87</v>
      </c>
      <c r="T90" s="157"/>
      <c r="U90" s="165" t="s">
        <v>240</v>
      </c>
      <c r="V90" s="166">
        <v>12824.85</v>
      </c>
      <c r="W90" s="168">
        <v>12886.01</v>
      </c>
      <c r="X90" s="157"/>
      <c r="Y90" s="165" t="s">
        <v>240</v>
      </c>
      <c r="Z90" s="169">
        <v>12855.2</v>
      </c>
      <c r="AA90" s="225"/>
      <c r="AB90" s="160"/>
      <c r="AC90" s="160"/>
      <c r="AD90" s="229"/>
      <c r="AE90" s="229"/>
      <c r="AF90" s="229"/>
      <c r="AI90" s="229"/>
      <c r="AJ90" s="229"/>
      <c r="AK90" s="229"/>
      <c r="AL90" s="229"/>
      <c r="AM90" s="229"/>
      <c r="AN90" s="234"/>
      <c r="AO90" s="178"/>
    </row>
    <row r="91" spans="1:41" ht="15">
      <c r="A91" s="206" t="s">
        <v>241</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241</v>
      </c>
      <c r="P91" s="214">
        <v>14083.177</v>
      </c>
      <c r="Q91" s="215">
        <v>13290.346</v>
      </c>
      <c r="R91" s="215">
        <v>13895.43</v>
      </c>
      <c r="S91" s="214">
        <v>13790.508</v>
      </c>
      <c r="T91" s="157"/>
      <c r="U91" s="210" t="s">
        <v>241</v>
      </c>
      <c r="V91" s="238">
        <v>13675.227000000001</v>
      </c>
      <c r="W91" s="212">
        <v>13840.869000000001</v>
      </c>
      <c r="X91" s="157"/>
      <c r="Y91" s="210" t="s">
        <v>241</v>
      </c>
      <c r="Z91" s="209">
        <v>13754.084000000001</v>
      </c>
      <c r="AA91" s="225"/>
      <c r="AB91" s="160"/>
      <c r="AC91" s="160"/>
      <c r="AD91" s="178"/>
      <c r="AE91" s="219"/>
      <c r="AF91" s="219"/>
      <c r="AI91" s="219"/>
      <c r="AJ91" s="219"/>
      <c r="AK91" s="219"/>
      <c r="AL91" s="219"/>
      <c r="AM91" s="219"/>
      <c r="AN91" s="178"/>
      <c r="AO91" s="178"/>
    </row>
    <row r="92" spans="1:41" ht="15">
      <c r="A92" s="213" t="s">
        <v>242</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242</v>
      </c>
      <c r="P92" s="214">
        <v>14128.061</v>
      </c>
      <c r="Q92" s="214">
        <v>13257.698</v>
      </c>
      <c r="R92" s="215">
        <v>13855.38</v>
      </c>
      <c r="S92" s="214">
        <v>13840.532999999999</v>
      </c>
      <c r="T92" s="157"/>
      <c r="U92" s="170" t="s">
        <v>242</v>
      </c>
      <c r="V92" s="238">
        <v>13646.156999999999</v>
      </c>
      <c r="W92" s="172">
        <v>13847.771000000001</v>
      </c>
      <c r="X92" s="157"/>
      <c r="Y92" s="170" t="s">
        <v>242</v>
      </c>
      <c r="Z92" s="183">
        <v>13738.742</v>
      </c>
      <c r="AA92" s="225"/>
      <c r="AB92" s="160"/>
      <c r="AC92" s="160"/>
      <c r="AD92" s="178"/>
      <c r="AE92" s="178"/>
      <c r="AF92" s="178"/>
      <c r="AI92" s="178"/>
      <c r="AJ92" s="178"/>
      <c r="AK92" s="178"/>
      <c r="AL92" s="178"/>
      <c r="AM92" s="178"/>
      <c r="AN92" s="178"/>
      <c r="AO92" s="178"/>
    </row>
    <row r="93" spans="1:41" ht="15">
      <c r="A93" s="213" t="s">
        <v>243</v>
      </c>
      <c r="B93" s="214">
        <v>12570.06</v>
      </c>
      <c r="C93" s="214"/>
      <c r="D93" s="214">
        <v>12039.62</v>
      </c>
      <c r="E93" s="215">
        <v>10518.26</v>
      </c>
      <c r="F93" s="239"/>
      <c r="G93" s="240"/>
      <c r="H93" s="214"/>
      <c r="I93" s="214"/>
      <c r="J93" s="214"/>
      <c r="K93" s="214">
        <v>12452.91</v>
      </c>
      <c r="L93" s="214"/>
      <c r="M93" s="183"/>
      <c r="N93" s="191"/>
      <c r="O93" s="215" t="s">
        <v>243</v>
      </c>
      <c r="P93" s="214">
        <v>12207.474</v>
      </c>
      <c r="Q93" s="215">
        <v>10518.26</v>
      </c>
      <c r="R93" s="215"/>
      <c r="S93" s="214">
        <v>12452.91</v>
      </c>
      <c r="T93" s="157"/>
      <c r="U93" s="170" t="s">
        <v>243</v>
      </c>
      <c r="V93" s="238">
        <v>12162.141</v>
      </c>
      <c r="W93" s="172">
        <v>12452.91</v>
      </c>
      <c r="X93" s="157"/>
      <c r="Y93" s="170" t="s">
        <v>243</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244</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244</v>
      </c>
      <c r="P95" s="214">
        <v>12433.442999999999</v>
      </c>
      <c r="Q95" s="215">
        <v>12432.771000000001</v>
      </c>
      <c r="R95" s="215">
        <v>12755.67</v>
      </c>
      <c r="S95" s="214">
        <v>12725.050999999999</v>
      </c>
      <c r="T95" s="157"/>
      <c r="U95" s="165" t="s">
        <v>244</v>
      </c>
      <c r="V95" s="231">
        <v>12433.075000000001</v>
      </c>
      <c r="W95" s="168">
        <v>12739.434999999999</v>
      </c>
      <c r="X95" s="157"/>
      <c r="Y95" s="165" t="s">
        <v>244</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217</v>
      </c>
      <c r="M97" s="157"/>
      <c r="N97" s="191"/>
      <c r="O97" s="156">
        <v>2013</v>
      </c>
      <c r="P97" s="1344" t="s">
        <v>218</v>
      </c>
      <c r="Q97" s="1344"/>
      <c r="R97" s="1344"/>
      <c r="S97" s="1344"/>
      <c r="T97" s="157"/>
      <c r="U97" s="156">
        <v>2013</v>
      </c>
      <c r="V97" s="1344" t="s">
        <v>219</v>
      </c>
      <c r="W97" s="1344"/>
      <c r="X97" s="157"/>
      <c r="Y97" s="243">
        <v>2013</v>
      </c>
      <c r="Z97" s="157"/>
      <c r="AB97" s="160"/>
      <c r="AC97" s="160"/>
      <c r="AD97" s="178"/>
      <c r="AE97" s="178"/>
      <c r="AF97" s="178"/>
      <c r="AI97" s="178"/>
      <c r="AJ97" s="178"/>
      <c r="AK97" s="178"/>
    </row>
    <row r="98" spans="1:37" ht="15.75" thickBot="1">
      <c r="A98" s="196"/>
      <c r="B98" s="197" t="s">
        <v>221</v>
      </c>
      <c r="C98" s="197" t="s">
        <v>222</v>
      </c>
      <c r="D98" s="197" t="s">
        <v>223</v>
      </c>
      <c r="E98" s="197" t="s">
        <v>224</v>
      </c>
      <c r="F98" s="197" t="s">
        <v>225</v>
      </c>
      <c r="G98" s="197" t="s">
        <v>226</v>
      </c>
      <c r="H98" s="197" t="s">
        <v>227</v>
      </c>
      <c r="I98" s="197" t="s">
        <v>228</v>
      </c>
      <c r="J98" s="197" t="s">
        <v>229</v>
      </c>
      <c r="K98" s="197" t="s">
        <v>230</v>
      </c>
      <c r="L98" s="197" t="s">
        <v>231</v>
      </c>
      <c r="M98" s="198" t="s">
        <v>232</v>
      </c>
      <c r="N98" s="191"/>
      <c r="O98" s="161"/>
      <c r="P98" s="162" t="s">
        <v>233</v>
      </c>
      <c r="Q98" s="162" t="s">
        <v>234</v>
      </c>
      <c r="R98" s="162" t="s">
        <v>235</v>
      </c>
      <c r="S98" s="163" t="s">
        <v>236</v>
      </c>
      <c r="T98" s="157"/>
      <c r="U98" s="161"/>
      <c r="V98" s="162" t="s">
        <v>237</v>
      </c>
      <c r="W98" s="163" t="s">
        <v>238</v>
      </c>
      <c r="X98" s="157"/>
      <c r="Y98" s="161"/>
      <c r="Z98" s="199" t="s">
        <v>239</v>
      </c>
      <c r="AB98" s="160"/>
      <c r="AC98" s="160"/>
      <c r="AE98" s="178"/>
      <c r="AF98" s="178"/>
      <c r="AI98" s="178"/>
      <c r="AJ98" s="178"/>
      <c r="AK98" s="178"/>
    </row>
    <row r="99" spans="1:37" ht="15.75" thickBot="1">
      <c r="A99" s="200" t="s">
        <v>240</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240</v>
      </c>
      <c r="P99" s="171">
        <v>12839.25</v>
      </c>
      <c r="Q99" s="171">
        <v>12237</v>
      </c>
      <c r="R99" s="211">
        <v>11932.69</v>
      </c>
      <c r="S99" s="212">
        <v>11817.72</v>
      </c>
      <c r="T99" s="157"/>
      <c r="U99" s="165" t="s">
        <v>240</v>
      </c>
      <c r="V99" s="166">
        <v>12519.4</v>
      </c>
      <c r="W99" s="168">
        <v>11874.81</v>
      </c>
      <c r="X99" s="157"/>
      <c r="Y99" s="165" t="s">
        <v>240</v>
      </c>
      <c r="Z99" s="169">
        <v>12191.59</v>
      </c>
      <c r="AB99" s="160"/>
      <c r="AC99" s="160"/>
      <c r="AE99" s="178"/>
      <c r="AF99" s="178"/>
      <c r="AI99" s="178"/>
      <c r="AJ99" s="178"/>
      <c r="AK99" s="178"/>
    </row>
    <row r="100" spans="1:37" ht="15">
      <c r="A100" s="206" t="s">
        <v>241</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241</v>
      </c>
      <c r="P100" s="214">
        <v>13604.328</v>
      </c>
      <c r="Q100" s="215">
        <v>12724.991</v>
      </c>
      <c r="R100" s="215">
        <v>12513.348</v>
      </c>
      <c r="S100" s="214">
        <v>12723.075000000001</v>
      </c>
      <c r="T100" s="157"/>
      <c r="U100" s="210" t="s">
        <v>241</v>
      </c>
      <c r="V100" s="238">
        <v>13141.316999999999</v>
      </c>
      <c r="W100" s="212">
        <v>12617.878000000001</v>
      </c>
      <c r="X100" s="157"/>
      <c r="Y100" s="210" t="s">
        <v>241</v>
      </c>
      <c r="Z100" s="209">
        <v>12882.257</v>
      </c>
      <c r="AB100" s="160"/>
      <c r="AC100" s="160"/>
      <c r="AE100" s="178"/>
      <c r="AF100" s="178"/>
      <c r="AI100" s="178"/>
      <c r="AJ100" s="178"/>
      <c r="AK100" s="178"/>
    </row>
    <row r="101" spans="1:37" ht="15">
      <c r="A101" s="213" t="s">
        <v>242</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242</v>
      </c>
      <c r="P101" s="214">
        <v>13549.269</v>
      </c>
      <c r="Q101" s="214">
        <v>12589.606</v>
      </c>
      <c r="R101" s="215">
        <v>12416.516</v>
      </c>
      <c r="S101" s="214">
        <v>12682.834000000001</v>
      </c>
      <c r="T101" s="157"/>
      <c r="U101" s="170" t="s">
        <v>242</v>
      </c>
      <c r="V101" s="238">
        <v>12963.39</v>
      </c>
      <c r="W101" s="172">
        <v>12543.721</v>
      </c>
      <c r="X101" s="157"/>
      <c r="Y101" s="170" t="s">
        <v>242</v>
      </c>
      <c r="Z101" s="183">
        <v>12753.98</v>
      </c>
      <c r="AB101" s="160"/>
      <c r="AC101" s="160"/>
      <c r="AE101" s="178"/>
      <c r="AF101" s="178"/>
      <c r="AI101" s="178"/>
      <c r="AJ101" s="178"/>
      <c r="AK101" s="178"/>
    </row>
    <row r="102" spans="1:37" ht="15">
      <c r="A102" s="213" t="s">
        <v>243</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243</v>
      </c>
      <c r="P102" s="214">
        <v>12197.204</v>
      </c>
      <c r="Q102" s="215">
        <v>11574.862999999999</v>
      </c>
      <c r="R102" s="215">
        <v>13468.82</v>
      </c>
      <c r="S102" s="214">
        <v>10377.209999999999</v>
      </c>
      <c r="T102" s="157"/>
      <c r="U102" s="170" t="s">
        <v>243</v>
      </c>
      <c r="V102" s="238">
        <v>12162.163</v>
      </c>
      <c r="W102" s="172">
        <v>12111.441000000001</v>
      </c>
      <c r="X102" s="157"/>
      <c r="Y102" s="170" t="s">
        <v>243</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244</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244</v>
      </c>
      <c r="P104" s="214">
        <v>12863.279</v>
      </c>
      <c r="Q104" s="215">
        <v>12485.816999999999</v>
      </c>
      <c r="R104" s="215">
        <v>12309.191000000001</v>
      </c>
      <c r="S104" s="214">
        <v>12379.001</v>
      </c>
      <c r="T104" s="157"/>
      <c r="U104" s="165" t="s">
        <v>244</v>
      </c>
      <c r="V104" s="231">
        <v>12656.55</v>
      </c>
      <c r="W104" s="168">
        <v>12344.913</v>
      </c>
      <c r="X104" s="157"/>
      <c r="Y104" s="165" t="s">
        <v>244</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217</v>
      </c>
      <c r="M106" s="157"/>
      <c r="N106" s="191"/>
      <c r="O106" s="156">
        <v>2014</v>
      </c>
      <c r="P106" s="1344" t="s">
        <v>218</v>
      </c>
      <c r="Q106" s="1344"/>
      <c r="R106" s="1344"/>
      <c r="S106" s="1344"/>
      <c r="T106" s="157"/>
      <c r="U106" s="156">
        <v>2014</v>
      </c>
      <c r="V106" s="1344" t="s">
        <v>219</v>
      </c>
      <c r="W106" s="1344"/>
      <c r="X106" s="157"/>
      <c r="Y106" s="243">
        <v>2014</v>
      </c>
      <c r="Z106" s="157"/>
      <c r="AB106" s="160"/>
      <c r="AC106" s="160"/>
      <c r="AD106" s="178"/>
      <c r="AE106" s="178"/>
      <c r="AF106" s="178"/>
      <c r="AI106" s="178"/>
      <c r="AJ106" s="178"/>
      <c r="AK106" s="178"/>
    </row>
    <row r="107" spans="1:37" ht="15.75" thickBot="1">
      <c r="A107" s="196"/>
      <c r="B107" s="197" t="s">
        <v>221</v>
      </c>
      <c r="C107" s="197" t="s">
        <v>222</v>
      </c>
      <c r="D107" s="197" t="s">
        <v>223</v>
      </c>
      <c r="E107" s="197" t="s">
        <v>224</v>
      </c>
      <c r="F107" s="197" t="s">
        <v>225</v>
      </c>
      <c r="G107" s="197" t="s">
        <v>226</v>
      </c>
      <c r="H107" s="197" t="s">
        <v>227</v>
      </c>
      <c r="I107" s="197" t="s">
        <v>228</v>
      </c>
      <c r="J107" s="197" t="s">
        <v>229</v>
      </c>
      <c r="K107" s="197" t="s">
        <v>230</v>
      </c>
      <c r="L107" s="197" t="s">
        <v>231</v>
      </c>
      <c r="M107" s="198" t="s">
        <v>232</v>
      </c>
      <c r="N107" s="191"/>
      <c r="O107" s="161"/>
      <c r="P107" s="197" t="s">
        <v>233</v>
      </c>
      <c r="Q107" s="197" t="s">
        <v>234</v>
      </c>
      <c r="R107" s="197" t="s">
        <v>235</v>
      </c>
      <c r="S107" s="198" t="s">
        <v>236</v>
      </c>
      <c r="T107" s="157"/>
      <c r="U107" s="161"/>
      <c r="V107" s="197" t="s">
        <v>237</v>
      </c>
      <c r="W107" s="198" t="s">
        <v>238</v>
      </c>
      <c r="X107" s="157"/>
      <c r="Y107" s="161"/>
      <c r="Z107" s="199" t="s">
        <v>239</v>
      </c>
      <c r="AB107" s="160"/>
      <c r="AC107" s="160"/>
      <c r="AD107" s="178"/>
      <c r="AE107" s="178"/>
      <c r="AF107" s="178"/>
      <c r="AI107" s="178"/>
      <c r="AJ107" s="178"/>
      <c r="AK107" s="178"/>
    </row>
    <row r="108" spans="1:37" ht="15.75" thickBot="1">
      <c r="A108" s="200" t="s">
        <v>240</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240</v>
      </c>
      <c r="P108" s="250">
        <v>11920.05</v>
      </c>
      <c r="Q108" s="207">
        <v>11837.72</v>
      </c>
      <c r="R108" s="207">
        <v>11534.1</v>
      </c>
      <c r="S108" s="209">
        <v>11201.11</v>
      </c>
      <c r="T108" s="157"/>
      <c r="U108" s="176" t="s">
        <v>240</v>
      </c>
      <c r="V108" s="251">
        <v>11877.05</v>
      </c>
      <c r="W108" s="252">
        <v>11362.68</v>
      </c>
      <c r="X108" s="157"/>
      <c r="Y108" s="210" t="s">
        <v>240</v>
      </c>
      <c r="Z108" s="169">
        <v>11626.37</v>
      </c>
      <c r="AB108" s="160"/>
      <c r="AC108" s="160"/>
      <c r="AD108" s="178"/>
      <c r="AE108" s="178"/>
      <c r="AF108" s="178"/>
      <c r="AI108" s="178"/>
      <c r="AJ108" s="178"/>
      <c r="AK108" s="178"/>
    </row>
    <row r="109" spans="1:37" ht="15">
      <c r="A109" s="206" t="s">
        <v>245</v>
      </c>
      <c r="B109" s="253" t="s">
        <v>246</v>
      </c>
      <c r="C109" s="253" t="s">
        <v>246</v>
      </c>
      <c r="D109" s="253" t="s">
        <v>246</v>
      </c>
      <c r="E109" s="207">
        <v>12101.28</v>
      </c>
      <c r="F109" s="207">
        <v>11957.248</v>
      </c>
      <c r="G109" s="207">
        <v>12060.511</v>
      </c>
      <c r="H109" s="207">
        <v>12177.037</v>
      </c>
      <c r="I109" s="207">
        <v>11845.912</v>
      </c>
      <c r="J109" s="254">
        <v>12204.175999999999</v>
      </c>
      <c r="K109" s="207">
        <v>11706.241</v>
      </c>
      <c r="L109" s="207">
        <v>12257.598</v>
      </c>
      <c r="M109" s="209">
        <v>13314.346</v>
      </c>
      <c r="N109" s="191"/>
      <c r="O109" s="210" t="s">
        <v>245</v>
      </c>
      <c r="P109" s="255" t="s">
        <v>246</v>
      </c>
      <c r="Q109" s="214">
        <v>12016.449000000001</v>
      </c>
      <c r="R109" s="214">
        <v>12108.406999999999</v>
      </c>
      <c r="S109" s="183">
        <v>12191.858</v>
      </c>
      <c r="T109" s="157"/>
      <c r="U109" s="170" t="s">
        <v>245</v>
      </c>
      <c r="V109" s="256">
        <v>12016.449000000001</v>
      </c>
      <c r="W109" s="182">
        <v>12162.674000000001</v>
      </c>
      <c r="X109" s="157"/>
      <c r="Y109" s="210" t="s">
        <v>245</v>
      </c>
      <c r="Z109" s="257">
        <v>12134.194</v>
      </c>
      <c r="AA109" s="258"/>
      <c r="AB109" s="160"/>
      <c r="AC109" s="160"/>
      <c r="AD109" s="178"/>
      <c r="AE109" s="178"/>
      <c r="AF109" s="178"/>
      <c r="AI109" s="178"/>
      <c r="AJ109" s="178"/>
      <c r="AK109" s="178"/>
    </row>
    <row r="110" spans="1:37" ht="15">
      <c r="A110" s="213" t="s">
        <v>241</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241</v>
      </c>
      <c r="P110" s="259">
        <v>12697.923000000001</v>
      </c>
      <c r="Q110" s="215">
        <v>12402.263000000001</v>
      </c>
      <c r="R110" s="214">
        <v>12387.795</v>
      </c>
      <c r="S110" s="183">
        <v>12452.707</v>
      </c>
      <c r="T110" s="157"/>
      <c r="U110" s="170" t="s">
        <v>241</v>
      </c>
      <c r="V110" s="213">
        <v>12546.42</v>
      </c>
      <c r="W110" s="183">
        <v>12420.191999999999</v>
      </c>
      <c r="X110" s="157"/>
      <c r="Y110" s="170" t="s">
        <v>241</v>
      </c>
      <c r="Z110" s="260">
        <v>12489.870999999999</v>
      </c>
      <c r="AA110" s="225"/>
      <c r="AB110" s="160"/>
      <c r="AC110" s="160"/>
      <c r="AD110" s="178"/>
      <c r="AE110" s="178"/>
      <c r="AF110" s="178"/>
      <c r="AI110" s="178"/>
      <c r="AJ110" s="178"/>
      <c r="AK110" s="178"/>
    </row>
    <row r="111" spans="1:37" ht="15">
      <c r="A111" s="213" t="s">
        <v>242</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242</v>
      </c>
      <c r="P111" s="259">
        <v>12653.218999999999</v>
      </c>
      <c r="Q111" s="214">
        <v>12335.536</v>
      </c>
      <c r="R111" s="214">
        <v>12306.884</v>
      </c>
      <c r="S111" s="183">
        <v>12450.512000000001</v>
      </c>
      <c r="T111" s="157"/>
      <c r="U111" s="170" t="s">
        <v>242</v>
      </c>
      <c r="V111" s="213">
        <v>12469.76</v>
      </c>
      <c r="W111" s="183">
        <v>12374.039000000001</v>
      </c>
      <c r="X111" s="157"/>
      <c r="Y111" s="170" t="s">
        <v>242</v>
      </c>
      <c r="Z111" s="260">
        <v>12423.941000000001</v>
      </c>
      <c r="AA111" s="225"/>
      <c r="AB111" s="160"/>
      <c r="AC111" s="160"/>
      <c r="AD111" s="178"/>
      <c r="AE111" s="178"/>
      <c r="AF111" s="178"/>
      <c r="AI111" s="178"/>
      <c r="AJ111" s="178"/>
      <c r="AK111" s="178"/>
    </row>
    <row r="112" spans="1:37" ht="15">
      <c r="A112" s="213" t="s">
        <v>243</v>
      </c>
      <c r="B112" s="214"/>
      <c r="C112" s="214">
        <v>10799.307000000001</v>
      </c>
      <c r="D112" s="214">
        <v>12731.691999999999</v>
      </c>
      <c r="E112" s="214">
        <v>10859.71</v>
      </c>
      <c r="F112" s="215"/>
      <c r="G112" s="214"/>
      <c r="H112" s="214"/>
      <c r="I112" s="214">
        <v>13066.83</v>
      </c>
      <c r="J112" s="214">
        <v>13466.04</v>
      </c>
      <c r="K112" s="214"/>
      <c r="L112" s="214"/>
      <c r="M112" s="183"/>
      <c r="N112" s="191"/>
      <c r="O112" s="170" t="s">
        <v>243</v>
      </c>
      <c r="P112" s="259">
        <v>11744.342000000001</v>
      </c>
      <c r="Q112" s="215">
        <v>10859.71</v>
      </c>
      <c r="R112" s="214">
        <v>13147.343000000001</v>
      </c>
      <c r="S112" s="183"/>
      <c r="T112" s="157"/>
      <c r="U112" s="170" t="s">
        <v>243</v>
      </c>
      <c r="V112" s="213">
        <v>11552.25</v>
      </c>
      <c r="W112" s="183">
        <v>13147.343000000001</v>
      </c>
      <c r="X112" s="157"/>
      <c r="Y112" s="170" t="s">
        <v>243</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244</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244</v>
      </c>
      <c r="P114" s="261">
        <v>12531.587</v>
      </c>
      <c r="Q114" s="217">
        <v>12434.102000000001</v>
      </c>
      <c r="R114" s="217">
        <v>12149.759</v>
      </c>
      <c r="S114" s="184">
        <v>12039.147999999999</v>
      </c>
      <c r="T114" s="157"/>
      <c r="U114" s="165" t="s">
        <v>244</v>
      </c>
      <c r="V114" s="216">
        <v>12480.138999999999</v>
      </c>
      <c r="W114" s="184">
        <v>12092.17</v>
      </c>
      <c r="X114" s="157"/>
      <c r="Y114" s="165" t="s">
        <v>244</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217</v>
      </c>
      <c r="M116" s="157"/>
      <c r="N116" s="191"/>
      <c r="O116" s="156">
        <v>2015</v>
      </c>
      <c r="P116" s="1344" t="s">
        <v>218</v>
      </c>
      <c r="Q116" s="1344"/>
      <c r="R116" s="1344"/>
      <c r="S116" s="1344"/>
      <c r="T116" s="157"/>
      <c r="U116" s="156">
        <v>2015</v>
      </c>
      <c r="V116" s="1344" t="s">
        <v>219</v>
      </c>
      <c r="W116" s="1344"/>
      <c r="X116" s="157"/>
      <c r="Y116" s="243">
        <v>2015</v>
      </c>
      <c r="Z116" s="157"/>
      <c r="AB116" s="160"/>
      <c r="AC116" s="160"/>
      <c r="AD116" s="178"/>
      <c r="AE116" s="178"/>
      <c r="AF116" s="178"/>
      <c r="AI116" s="178"/>
      <c r="AJ116" s="178"/>
      <c r="AK116" s="178"/>
    </row>
    <row r="117" spans="1:37" ht="16.5" customHeight="1" thickBot="1">
      <c r="A117" s="196"/>
      <c r="B117" s="197" t="s">
        <v>221</v>
      </c>
      <c r="C117" s="197" t="s">
        <v>222</v>
      </c>
      <c r="D117" s="197" t="s">
        <v>223</v>
      </c>
      <c r="E117" s="197" t="s">
        <v>224</v>
      </c>
      <c r="F117" s="197" t="s">
        <v>225</v>
      </c>
      <c r="G117" s="197" t="s">
        <v>226</v>
      </c>
      <c r="H117" s="197" t="s">
        <v>227</v>
      </c>
      <c r="I117" s="197" t="s">
        <v>228</v>
      </c>
      <c r="J117" s="197" t="s">
        <v>229</v>
      </c>
      <c r="K117" s="197" t="s">
        <v>230</v>
      </c>
      <c r="L117" s="197" t="s">
        <v>231</v>
      </c>
      <c r="M117" s="198" t="s">
        <v>232</v>
      </c>
      <c r="N117" s="191"/>
      <c r="O117" s="161"/>
      <c r="P117" s="197" t="s">
        <v>233</v>
      </c>
      <c r="Q117" s="197" t="s">
        <v>234</v>
      </c>
      <c r="R117" s="197" t="s">
        <v>235</v>
      </c>
      <c r="S117" s="198" t="s">
        <v>236</v>
      </c>
      <c r="T117" s="157"/>
      <c r="U117" s="161"/>
      <c r="V117" s="197" t="s">
        <v>237</v>
      </c>
      <c r="W117" s="198" t="s">
        <v>238</v>
      </c>
      <c r="X117" s="157"/>
      <c r="Y117" s="161"/>
      <c r="Z117" s="199" t="s">
        <v>239</v>
      </c>
      <c r="AB117" s="160"/>
      <c r="AC117" s="160"/>
      <c r="AD117" s="178"/>
      <c r="AE117" s="178"/>
      <c r="AF117" s="178"/>
      <c r="AI117" s="178"/>
      <c r="AJ117" s="178"/>
      <c r="AK117" s="178"/>
    </row>
    <row r="118" spans="1:37" ht="12.75" customHeight="1" thickBot="1">
      <c r="A118" s="200" t="s">
        <v>240</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240</v>
      </c>
      <c r="P118" s="250">
        <v>12143.16</v>
      </c>
      <c r="Q118" s="207">
        <v>12262.23</v>
      </c>
      <c r="R118" s="207">
        <v>11654.45</v>
      </c>
      <c r="S118" s="209">
        <v>12003.08</v>
      </c>
      <c r="T118" s="157"/>
      <c r="U118" s="176" t="s">
        <v>240</v>
      </c>
      <c r="V118" s="251">
        <v>12208.73</v>
      </c>
      <c r="W118" s="252">
        <v>11820.63</v>
      </c>
      <c r="X118" s="157"/>
      <c r="Y118" s="176" t="s">
        <v>240</v>
      </c>
      <c r="Z118" s="169">
        <v>12003.29</v>
      </c>
      <c r="AB118" s="160"/>
      <c r="AC118" s="160"/>
      <c r="AD118" s="178"/>
      <c r="AE118" s="178"/>
      <c r="AF118" s="178"/>
      <c r="AI118" s="178"/>
      <c r="AJ118" s="178"/>
      <c r="AK118" s="178"/>
    </row>
    <row r="119" spans="1:37" ht="12.75" customHeight="1">
      <c r="A119" s="206" t="s">
        <v>245</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245</v>
      </c>
      <c r="P119" s="255">
        <v>12925.656999999999</v>
      </c>
      <c r="Q119" s="214">
        <v>12602.73</v>
      </c>
      <c r="R119" s="214">
        <v>12404.32</v>
      </c>
      <c r="S119" s="183">
        <v>12704.91</v>
      </c>
      <c r="T119" s="157"/>
      <c r="U119" s="170" t="s">
        <v>245</v>
      </c>
      <c r="V119" s="256">
        <v>12770.56</v>
      </c>
      <c r="W119" s="182">
        <v>12552.2</v>
      </c>
      <c r="X119" s="157"/>
      <c r="Y119" s="170" t="s">
        <v>245</v>
      </c>
      <c r="Z119" s="257">
        <v>12641.46</v>
      </c>
      <c r="AB119" s="160"/>
      <c r="AC119" s="160"/>
      <c r="AD119" s="178"/>
      <c r="AE119" s="178"/>
      <c r="AF119" s="178"/>
      <c r="AI119" s="178"/>
      <c r="AJ119" s="178"/>
      <c r="AK119" s="178"/>
    </row>
    <row r="120" spans="1:37" ht="12.75" customHeight="1">
      <c r="A120" s="213" t="s">
        <v>241</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241</v>
      </c>
      <c r="P120" s="259">
        <v>13144.050999999999</v>
      </c>
      <c r="Q120" s="214">
        <v>12969.47</v>
      </c>
      <c r="R120" s="214">
        <v>12775.63</v>
      </c>
      <c r="S120" s="183">
        <v>13387.53</v>
      </c>
      <c r="T120" s="157"/>
      <c r="U120" s="170" t="s">
        <v>241</v>
      </c>
      <c r="V120" s="213">
        <v>13059.42</v>
      </c>
      <c r="W120" s="183">
        <v>13072.8</v>
      </c>
      <c r="X120" s="157"/>
      <c r="Y120" s="170" t="s">
        <v>241</v>
      </c>
      <c r="Z120" s="260">
        <v>13066.19</v>
      </c>
      <c r="AB120" s="160"/>
      <c r="AC120" s="160"/>
      <c r="AD120" s="234"/>
      <c r="AE120" s="178"/>
      <c r="AF120" s="178"/>
      <c r="AI120" s="178"/>
      <c r="AJ120" s="178"/>
      <c r="AK120" s="178"/>
    </row>
    <row r="121" spans="1:37" ht="12.75" customHeight="1">
      <c r="A121" s="213" t="s">
        <v>242</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242</v>
      </c>
      <c r="P121" s="259">
        <v>13083.304</v>
      </c>
      <c r="Q121" s="214">
        <v>12908.56</v>
      </c>
      <c r="R121" s="214">
        <v>12712.11</v>
      </c>
      <c r="S121" s="183">
        <v>13262.23</v>
      </c>
      <c r="T121" s="157"/>
      <c r="U121" s="170" t="s">
        <v>242</v>
      </c>
      <c r="V121" s="213">
        <v>12985.84</v>
      </c>
      <c r="W121" s="183">
        <v>12947.67</v>
      </c>
      <c r="X121" s="157"/>
      <c r="Y121" s="170" t="s">
        <v>242</v>
      </c>
      <c r="Z121" s="260">
        <v>12969.38</v>
      </c>
      <c r="AB121" s="160"/>
      <c r="AC121" s="160"/>
      <c r="AD121" s="234"/>
      <c r="AE121" s="178"/>
      <c r="AF121" s="178"/>
      <c r="AI121" s="178"/>
      <c r="AJ121" s="178"/>
      <c r="AK121" s="178"/>
    </row>
    <row r="122" spans="1:37" ht="12.75" customHeight="1">
      <c r="A122" s="213" t="s">
        <v>243</v>
      </c>
      <c r="B122" s="214">
        <v>11477</v>
      </c>
      <c r="C122" s="266"/>
      <c r="D122" s="214"/>
      <c r="E122" s="214">
        <v>11000</v>
      </c>
      <c r="F122" s="215">
        <v>12579.6</v>
      </c>
      <c r="G122" s="214">
        <v>11964.66</v>
      </c>
      <c r="H122" s="214"/>
      <c r="I122" s="214"/>
      <c r="J122" s="214">
        <v>9122.91</v>
      </c>
      <c r="K122" s="214"/>
      <c r="L122" s="214"/>
      <c r="M122" s="183">
        <v>10796.28</v>
      </c>
      <c r="N122" s="191"/>
      <c r="O122" s="170" t="s">
        <v>243</v>
      </c>
      <c r="P122" s="259">
        <v>11477</v>
      </c>
      <c r="Q122" s="214">
        <v>12019.6</v>
      </c>
      <c r="R122" s="214">
        <v>9122.91</v>
      </c>
      <c r="S122" s="183">
        <v>10796.28</v>
      </c>
      <c r="T122" s="157"/>
      <c r="U122" s="170" t="s">
        <v>243</v>
      </c>
      <c r="V122" s="213">
        <v>11684.29</v>
      </c>
      <c r="W122" s="183">
        <v>9920.9789999999994</v>
      </c>
      <c r="X122" s="157"/>
      <c r="Y122" s="170" t="s">
        <v>243</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244</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244</v>
      </c>
      <c r="P124" s="261">
        <v>12588.155000000001</v>
      </c>
      <c r="Q124" s="217">
        <v>12496.19</v>
      </c>
      <c r="R124" s="217">
        <v>12099.12</v>
      </c>
      <c r="S124" s="184">
        <v>12361.02</v>
      </c>
      <c r="T124" s="157"/>
      <c r="U124" s="165" t="s">
        <v>244</v>
      </c>
      <c r="V124" s="216">
        <v>12540.11</v>
      </c>
      <c r="W124" s="184">
        <v>12220.94</v>
      </c>
      <c r="X124" s="157"/>
      <c r="Y124" s="165" t="s">
        <v>244</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217</v>
      </c>
      <c r="M126" s="157"/>
      <c r="N126" s="191"/>
      <c r="O126" s="156">
        <v>2016</v>
      </c>
      <c r="P126" s="1344" t="s">
        <v>218</v>
      </c>
      <c r="Q126" s="1344"/>
      <c r="R126" s="1344"/>
      <c r="S126" s="1344"/>
      <c r="T126" s="157"/>
      <c r="U126" s="156">
        <v>2016</v>
      </c>
      <c r="V126" s="1344" t="s">
        <v>219</v>
      </c>
      <c r="W126" s="1344"/>
      <c r="X126" s="157"/>
      <c r="Y126" s="243">
        <v>2016</v>
      </c>
      <c r="Z126" s="157"/>
      <c r="AB126" s="160"/>
      <c r="AC126" s="160"/>
      <c r="AD126" s="234"/>
      <c r="AE126" s="178"/>
      <c r="AF126" s="178"/>
      <c r="AI126" s="178"/>
      <c r="AJ126" s="178"/>
      <c r="AK126" s="178"/>
    </row>
    <row r="127" spans="1:37" ht="15.75" thickBot="1">
      <c r="A127" s="196"/>
      <c r="B127" s="197" t="s">
        <v>221</v>
      </c>
      <c r="C127" s="197" t="s">
        <v>222</v>
      </c>
      <c r="D127" s="197" t="s">
        <v>223</v>
      </c>
      <c r="E127" s="197" t="s">
        <v>224</v>
      </c>
      <c r="F127" s="197" t="s">
        <v>225</v>
      </c>
      <c r="G127" s="197" t="s">
        <v>226</v>
      </c>
      <c r="H127" s="197" t="s">
        <v>227</v>
      </c>
      <c r="I127" s="197" t="s">
        <v>228</v>
      </c>
      <c r="J127" s="197" t="s">
        <v>229</v>
      </c>
      <c r="K127" s="197" t="s">
        <v>230</v>
      </c>
      <c r="L127" s="197" t="s">
        <v>231</v>
      </c>
      <c r="M127" s="198" t="s">
        <v>232</v>
      </c>
      <c r="N127" s="191"/>
      <c r="O127" s="161"/>
      <c r="P127" s="197" t="s">
        <v>233</v>
      </c>
      <c r="Q127" s="197" t="s">
        <v>234</v>
      </c>
      <c r="R127" s="197" t="s">
        <v>235</v>
      </c>
      <c r="S127" s="198" t="s">
        <v>236</v>
      </c>
      <c r="T127" s="157"/>
      <c r="U127" s="161"/>
      <c r="V127" s="197" t="s">
        <v>237</v>
      </c>
      <c r="W127" s="198" t="s">
        <v>238</v>
      </c>
      <c r="X127" s="157"/>
      <c r="Y127" s="161"/>
      <c r="Z127" s="199" t="s">
        <v>239</v>
      </c>
      <c r="AB127" s="160"/>
      <c r="AC127" s="160"/>
      <c r="AD127" s="178"/>
      <c r="AE127" s="178"/>
      <c r="AF127" s="178"/>
      <c r="AI127" s="178"/>
      <c r="AJ127" s="178"/>
      <c r="AK127" s="178"/>
    </row>
    <row r="128" spans="1:37" ht="15.75" thickBot="1">
      <c r="A128" s="268" t="s">
        <v>240</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240</v>
      </c>
      <c r="P128" s="233">
        <v>12152.78</v>
      </c>
      <c r="Q128" s="270">
        <v>12225.97</v>
      </c>
      <c r="R128" s="270">
        <v>12082.059769684131</v>
      </c>
      <c r="S128" s="252">
        <v>12366.839518176304</v>
      </c>
      <c r="T128" s="157"/>
      <c r="U128" s="176" t="s">
        <v>240</v>
      </c>
      <c r="V128" s="251">
        <v>12190.71</v>
      </c>
      <c r="W128" s="252">
        <v>12225.751205460605</v>
      </c>
      <c r="X128" s="157"/>
      <c r="Y128" s="176" t="s">
        <v>240</v>
      </c>
      <c r="Z128" s="169">
        <v>12207.946673194167</v>
      </c>
      <c r="AA128" s="178"/>
      <c r="AB128" s="160"/>
      <c r="AC128" s="160"/>
      <c r="AD128" s="178"/>
      <c r="AE128" s="178"/>
      <c r="AF128" s="178"/>
      <c r="AI128" s="178"/>
      <c r="AJ128" s="178"/>
      <c r="AK128" s="178"/>
    </row>
    <row r="129" spans="1:37" ht="15">
      <c r="A129" s="271" t="s">
        <v>245</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245</v>
      </c>
      <c r="P129" s="276">
        <v>12685.28</v>
      </c>
      <c r="Q129" s="226">
        <v>12845.67</v>
      </c>
      <c r="R129" s="226">
        <v>13428.616490709284</v>
      </c>
      <c r="S129" s="182">
        <v>13531.977640418832</v>
      </c>
      <c r="T129" s="157"/>
      <c r="U129" s="170" t="s">
        <v>245</v>
      </c>
      <c r="V129" s="256">
        <v>12782.87</v>
      </c>
      <c r="W129" s="182">
        <v>13455.603332892944</v>
      </c>
      <c r="X129" s="157"/>
      <c r="Y129" s="170" t="s">
        <v>245</v>
      </c>
      <c r="Z129" s="257">
        <v>13272.776656428781</v>
      </c>
      <c r="AA129" s="178"/>
      <c r="AB129" s="160"/>
      <c r="AC129" s="160"/>
      <c r="AD129" s="178"/>
      <c r="AE129" s="178"/>
      <c r="AF129" s="178"/>
      <c r="AI129" s="178"/>
      <c r="AJ129" s="178"/>
      <c r="AK129" s="178"/>
    </row>
    <row r="130" spans="1:37" ht="15">
      <c r="A130" s="213" t="s">
        <v>241</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241</v>
      </c>
      <c r="P130" s="259">
        <v>13237.8</v>
      </c>
      <c r="Q130" s="214">
        <v>13137.85</v>
      </c>
      <c r="R130" s="214">
        <v>13303.820441907194</v>
      </c>
      <c r="S130" s="183">
        <v>13580.867494712533</v>
      </c>
      <c r="T130" s="157"/>
      <c r="U130" s="170" t="s">
        <v>241</v>
      </c>
      <c r="V130" s="213">
        <v>13186.21</v>
      </c>
      <c r="W130" s="183">
        <v>13445.611192040464</v>
      </c>
      <c r="X130" s="157"/>
      <c r="Y130" s="170" t="s">
        <v>241</v>
      </c>
      <c r="Z130" s="260">
        <v>13307.574818969679</v>
      </c>
      <c r="AA130" s="227"/>
      <c r="AB130" s="160"/>
      <c r="AC130" s="160"/>
      <c r="AD130" s="178"/>
      <c r="AE130" s="178"/>
      <c r="AF130" s="178"/>
      <c r="AI130" s="178"/>
      <c r="AJ130" s="178"/>
      <c r="AK130" s="178"/>
    </row>
    <row r="131" spans="1:37" ht="15">
      <c r="A131" s="213" t="s">
        <v>242</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242</v>
      </c>
      <c r="P131" s="259">
        <v>13145.57</v>
      </c>
      <c r="Q131" s="214">
        <v>13131.9</v>
      </c>
      <c r="R131" s="214">
        <v>13385.95734361502</v>
      </c>
      <c r="S131" s="183">
        <v>13674.388084607981</v>
      </c>
      <c r="T131" s="157"/>
      <c r="U131" s="170" t="s">
        <v>242</v>
      </c>
      <c r="V131" s="213">
        <v>13137.29</v>
      </c>
      <c r="W131" s="183">
        <v>13542.675543275338</v>
      </c>
      <c r="X131" s="157"/>
      <c r="Y131" s="170" t="s">
        <v>242</v>
      </c>
      <c r="Z131" s="260">
        <v>13344.209551712014</v>
      </c>
      <c r="AA131" s="178"/>
      <c r="AB131" s="160"/>
      <c r="AC131" s="160"/>
      <c r="AD131" s="178"/>
      <c r="AE131" s="178"/>
      <c r="AF131" s="178"/>
      <c r="AI131" s="178"/>
      <c r="AJ131" s="178"/>
      <c r="AK131" s="178"/>
    </row>
    <row r="132" spans="1:37" ht="15">
      <c r="A132" s="213" t="s">
        <v>243</v>
      </c>
      <c r="B132" s="214"/>
      <c r="C132" s="266"/>
      <c r="D132" s="214">
        <v>12464</v>
      </c>
      <c r="E132" s="214">
        <v>11726.57</v>
      </c>
      <c r="F132" s="215"/>
      <c r="G132" s="214">
        <v>10243</v>
      </c>
      <c r="H132" s="214">
        <v>11134.15</v>
      </c>
      <c r="I132" s="214">
        <v>12171.677</v>
      </c>
      <c r="J132" s="214">
        <v>10879.68</v>
      </c>
      <c r="K132" s="214">
        <v>7850</v>
      </c>
      <c r="L132" s="214"/>
      <c r="M132" s="183"/>
      <c r="N132" s="191"/>
      <c r="O132" s="170" t="s">
        <v>243</v>
      </c>
      <c r="P132" s="259">
        <v>12464</v>
      </c>
      <c r="Q132" s="214">
        <v>11348.18</v>
      </c>
      <c r="R132" s="214">
        <v>11241.419178255373</v>
      </c>
      <c r="S132" s="183">
        <v>7850</v>
      </c>
      <c r="T132" s="157"/>
      <c r="U132" s="170" t="s">
        <v>243</v>
      </c>
      <c r="V132" s="259">
        <v>11419.4</v>
      </c>
      <c r="W132" s="183">
        <v>10860.788518518519</v>
      </c>
      <c r="X132" s="157"/>
      <c r="Y132" s="170" t="s">
        <v>243</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244</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244</v>
      </c>
      <c r="P134" s="261">
        <v>12371.26</v>
      </c>
      <c r="Q134" s="217">
        <v>12389.76</v>
      </c>
      <c r="R134" s="217">
        <v>12373.418265654967</v>
      </c>
      <c r="S134" s="184">
        <v>12559.108406347166</v>
      </c>
      <c r="T134" s="157"/>
      <c r="U134" s="165" t="s">
        <v>244</v>
      </c>
      <c r="V134" s="216">
        <v>12380.72</v>
      </c>
      <c r="W134" s="184">
        <v>12466.373631178893</v>
      </c>
      <c r="X134" s="157"/>
      <c r="Y134" s="165" t="s">
        <v>244</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217</v>
      </c>
      <c r="M136" s="157"/>
      <c r="N136" s="191"/>
      <c r="O136" s="156">
        <v>2017</v>
      </c>
      <c r="P136" s="1344" t="s">
        <v>218</v>
      </c>
      <c r="Q136" s="1344"/>
      <c r="R136" s="1344"/>
      <c r="S136" s="1344"/>
      <c r="T136" s="157"/>
      <c r="U136" s="156">
        <v>2017</v>
      </c>
      <c r="V136" s="1344" t="s">
        <v>219</v>
      </c>
      <c r="W136" s="1344"/>
      <c r="X136" s="157"/>
      <c r="Y136" s="243">
        <v>2017</v>
      </c>
      <c r="Z136" s="157"/>
      <c r="AA136" s="178"/>
      <c r="AB136" s="160"/>
      <c r="AC136" s="178"/>
      <c r="AD136" s="178"/>
      <c r="AG136" s="178"/>
      <c r="AH136" s="178"/>
      <c r="AI136" s="178"/>
    </row>
    <row r="137" spans="1:37" ht="15.75" thickBot="1">
      <c r="A137" s="196"/>
      <c r="B137" s="197" t="s">
        <v>221</v>
      </c>
      <c r="C137" s="197" t="s">
        <v>222</v>
      </c>
      <c r="D137" s="197" t="s">
        <v>223</v>
      </c>
      <c r="E137" s="197" t="s">
        <v>224</v>
      </c>
      <c r="F137" s="197" t="s">
        <v>225</v>
      </c>
      <c r="G137" s="197" t="s">
        <v>226</v>
      </c>
      <c r="H137" s="197" t="s">
        <v>227</v>
      </c>
      <c r="I137" s="197" t="s">
        <v>228</v>
      </c>
      <c r="J137" s="197" t="s">
        <v>229</v>
      </c>
      <c r="K137" s="197" t="s">
        <v>230</v>
      </c>
      <c r="L137" s="197" t="s">
        <v>231</v>
      </c>
      <c r="M137" s="198" t="s">
        <v>232</v>
      </c>
      <c r="N137" s="191"/>
      <c r="O137" s="161"/>
      <c r="P137" s="197" t="s">
        <v>233</v>
      </c>
      <c r="Q137" s="197" t="s">
        <v>234</v>
      </c>
      <c r="R137" s="197" t="s">
        <v>235</v>
      </c>
      <c r="S137" s="198" t="s">
        <v>236</v>
      </c>
      <c r="T137" s="157"/>
      <c r="U137" s="161"/>
      <c r="V137" s="197" t="s">
        <v>237</v>
      </c>
      <c r="W137" s="198" t="s">
        <v>238</v>
      </c>
      <c r="X137" s="157"/>
      <c r="Y137" s="161"/>
      <c r="Z137" s="199" t="s">
        <v>239</v>
      </c>
      <c r="AA137" s="178"/>
      <c r="AB137" s="160"/>
      <c r="AC137" s="178"/>
      <c r="AD137" s="178"/>
      <c r="AG137" s="178"/>
      <c r="AH137" s="178"/>
      <c r="AI137" s="178"/>
    </row>
    <row r="138" spans="1:37" ht="13.5" thickBot="1">
      <c r="A138" s="268" t="s">
        <v>240</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240</v>
      </c>
      <c r="P138" s="233">
        <v>12718.796365669239</v>
      </c>
      <c r="Q138" s="203">
        <v>12646.578483793441</v>
      </c>
      <c r="R138" s="203">
        <v>12777.268682127358</v>
      </c>
      <c r="S138" s="203">
        <v>13407.303040860694</v>
      </c>
      <c r="T138" s="157"/>
      <c r="U138" s="176" t="s">
        <v>240</v>
      </c>
      <c r="V138" s="203">
        <v>12682.785318126484</v>
      </c>
      <c r="W138" s="203">
        <v>13087.097030796682</v>
      </c>
      <c r="X138" s="157"/>
      <c r="Y138" s="176" t="s">
        <v>240</v>
      </c>
      <c r="Z138" s="203">
        <v>12883.037993972786</v>
      </c>
      <c r="AA138" s="227"/>
      <c r="AC138"/>
      <c r="AD138"/>
    </row>
    <row r="139" spans="1:37" ht="13.5">
      <c r="A139" s="271" t="s">
        <v>245</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245</v>
      </c>
      <c r="P139" s="276">
        <v>12822.743393423903</v>
      </c>
      <c r="Q139" s="226">
        <v>12483.2722737722</v>
      </c>
      <c r="R139" s="226">
        <v>13101.790843794055</v>
      </c>
      <c r="S139" s="182">
        <v>13654.934987951818</v>
      </c>
      <c r="T139" s="157"/>
      <c r="U139" s="170" t="s">
        <v>245</v>
      </c>
      <c r="V139" s="256">
        <v>12694.4564476386</v>
      </c>
      <c r="W139" s="182">
        <v>13339.243151482651</v>
      </c>
      <c r="X139" s="157"/>
      <c r="Y139" s="170" t="s">
        <v>245</v>
      </c>
      <c r="Z139" s="257">
        <v>13128.627909400457</v>
      </c>
      <c r="AA139" s="287"/>
      <c r="AC139"/>
      <c r="AD139"/>
    </row>
    <row r="140" spans="1:37">
      <c r="A140" s="213" t="s">
        <v>241</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241</v>
      </c>
      <c r="P140" s="259">
        <v>13614.902012968638</v>
      </c>
      <c r="Q140" s="214">
        <v>13336.906054025294</v>
      </c>
      <c r="R140" s="214">
        <v>13655.182457196601</v>
      </c>
      <c r="S140" s="183">
        <v>14417.587930170597</v>
      </c>
      <c r="T140" s="157"/>
      <c r="U140" s="170" t="s">
        <v>241</v>
      </c>
      <c r="V140" s="213">
        <v>13478.621281095424</v>
      </c>
      <c r="W140" s="183">
        <v>14036.005608185502</v>
      </c>
      <c r="X140" s="157"/>
      <c r="Y140" s="170" t="s">
        <v>241</v>
      </c>
      <c r="Z140" s="260">
        <v>13752.414156674904</v>
      </c>
      <c r="AA140" s="178"/>
      <c r="AC140"/>
      <c r="AD140"/>
    </row>
    <row r="141" spans="1:37">
      <c r="A141" s="213" t="s">
        <v>242</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242</v>
      </c>
      <c r="P141" s="259">
        <v>13554.711796658656</v>
      </c>
      <c r="Q141" s="214">
        <v>13216.315719793231</v>
      </c>
      <c r="R141" s="214">
        <v>13507.948106278058</v>
      </c>
      <c r="S141" s="183">
        <v>14253.544478738901</v>
      </c>
      <c r="T141" s="157"/>
      <c r="U141" s="170" t="s">
        <v>242</v>
      </c>
      <c r="V141" s="213">
        <v>13376.38577862732</v>
      </c>
      <c r="W141" s="183">
        <v>13835.644931031207</v>
      </c>
      <c r="X141" s="157"/>
      <c r="Y141" s="170" t="s">
        <v>242</v>
      </c>
      <c r="Z141" s="260">
        <v>13580.19772767119</v>
      </c>
      <c r="AA141" s="178"/>
      <c r="AC141"/>
      <c r="AD141"/>
    </row>
    <row r="142" spans="1:37">
      <c r="A142" s="213" t="s">
        <v>243</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243</v>
      </c>
      <c r="P142" s="259">
        <v>12893.052910052907</v>
      </c>
      <c r="Q142" s="214">
        <v>13820.681506849316</v>
      </c>
      <c r="R142" s="214"/>
      <c r="S142" s="183">
        <v>12369.75</v>
      </c>
      <c r="T142" s="157"/>
      <c r="U142" s="170" t="s">
        <v>243</v>
      </c>
      <c r="V142" s="259">
        <v>13456.187110187107</v>
      </c>
      <c r="W142" s="183">
        <v>12369.75</v>
      </c>
      <c r="X142" s="157"/>
      <c r="Y142" s="170" t="s">
        <v>243</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244</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244</v>
      </c>
      <c r="P144" s="261">
        <v>12870.757534828081</v>
      </c>
      <c r="Q144" s="217">
        <v>12842.732401034815</v>
      </c>
      <c r="R144" s="217">
        <v>12915.653754092227</v>
      </c>
      <c r="S144" s="184">
        <v>13387.43110929996</v>
      </c>
      <c r="T144" s="157"/>
      <c r="U144" s="165" t="s">
        <v>244</v>
      </c>
      <c r="V144" s="216">
        <v>12856.615762096459</v>
      </c>
      <c r="W144" s="184">
        <v>13140.932318799365</v>
      </c>
      <c r="X144" s="157"/>
      <c r="Y144" s="165" t="s">
        <v>244</v>
      </c>
      <c r="Z144" s="262">
        <v>12993.564459736635</v>
      </c>
      <c r="AA144" s="178"/>
      <c r="AB144" s="160"/>
      <c r="AC144"/>
      <c r="AD144"/>
    </row>
    <row r="145" spans="1:34" ht="15">
      <c r="AA145" s="178"/>
      <c r="AB145" s="160"/>
      <c r="AC145" s="1005"/>
      <c r="AD145" s="1005"/>
    </row>
    <row r="146" spans="1:34" ht="16.5" thickBot="1">
      <c r="A146" s="156">
        <v>2018</v>
      </c>
      <c r="B146" s="157"/>
      <c r="C146" s="157"/>
      <c r="D146" s="157"/>
      <c r="E146" s="157"/>
      <c r="F146" s="157"/>
      <c r="G146" s="157"/>
      <c r="H146" s="157"/>
      <c r="I146" s="157"/>
      <c r="J146" s="157"/>
      <c r="K146" s="157"/>
      <c r="L146" s="158" t="s">
        <v>217</v>
      </c>
      <c r="M146" s="157"/>
      <c r="N146" s="191"/>
      <c r="O146" s="156">
        <v>2018</v>
      </c>
      <c r="P146" s="1344" t="s">
        <v>218</v>
      </c>
      <c r="Q146" s="1344"/>
      <c r="R146" s="1344"/>
      <c r="S146" s="1344"/>
      <c r="T146" s="157"/>
      <c r="U146" s="156">
        <v>2018</v>
      </c>
      <c r="V146" s="1344" t="s">
        <v>219</v>
      </c>
      <c r="W146" s="1344"/>
      <c r="X146" s="157"/>
      <c r="Y146" s="243">
        <v>2018</v>
      </c>
      <c r="Z146" s="157"/>
      <c r="AA146" s="178"/>
      <c r="AB146"/>
      <c r="AC146" s="1005"/>
      <c r="AD146" s="1005"/>
      <c r="AE146"/>
    </row>
    <row r="147" spans="1:34" ht="14.25" thickBot="1">
      <c r="A147" s="196"/>
      <c r="B147" s="197" t="s">
        <v>221</v>
      </c>
      <c r="C147" s="197" t="s">
        <v>222</v>
      </c>
      <c r="D147" s="197" t="s">
        <v>223</v>
      </c>
      <c r="E147" s="197" t="s">
        <v>224</v>
      </c>
      <c r="F147" s="197" t="s">
        <v>225</v>
      </c>
      <c r="G147" s="197" t="s">
        <v>226</v>
      </c>
      <c r="H147" s="197" t="s">
        <v>227</v>
      </c>
      <c r="I147" s="197" t="s">
        <v>228</v>
      </c>
      <c r="J147" s="197" t="s">
        <v>229</v>
      </c>
      <c r="K147" s="197" t="s">
        <v>230</v>
      </c>
      <c r="L147" s="197" t="s">
        <v>231</v>
      </c>
      <c r="M147" s="198" t="s">
        <v>232</v>
      </c>
      <c r="N147" s="191"/>
      <c r="O147" s="161"/>
      <c r="P147" s="197" t="s">
        <v>233</v>
      </c>
      <c r="Q147" s="197" t="s">
        <v>234</v>
      </c>
      <c r="R147" s="197" t="s">
        <v>235</v>
      </c>
      <c r="S147" s="198" t="s">
        <v>236</v>
      </c>
      <c r="T147" s="157"/>
      <c r="U147" s="161"/>
      <c r="V147" s="197" t="s">
        <v>237</v>
      </c>
      <c r="W147" s="198" t="s">
        <v>238</v>
      </c>
      <c r="X147" s="157"/>
      <c r="Y147" s="161"/>
      <c r="Z147" s="199" t="s">
        <v>239</v>
      </c>
      <c r="AA147" s="178"/>
      <c r="AB147"/>
      <c r="AC147"/>
      <c r="AD147"/>
      <c r="AE147"/>
    </row>
    <row r="148" spans="1:34" ht="13.5" thickBot="1">
      <c r="A148" s="268" t="s">
        <v>240</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240</v>
      </c>
      <c r="P148" s="233">
        <v>13494.82543256972</v>
      </c>
      <c r="Q148" s="203">
        <v>13515.181916035323</v>
      </c>
      <c r="R148" s="203">
        <v>13242.381779647045</v>
      </c>
      <c r="S148" s="233">
        <v>13168.628653930869</v>
      </c>
      <c r="T148" s="157"/>
      <c r="U148" s="176" t="s">
        <v>240</v>
      </c>
      <c r="V148" s="233">
        <v>13505.006881893625</v>
      </c>
      <c r="W148" s="233">
        <v>13206.686872453876</v>
      </c>
      <c r="X148" s="157"/>
      <c r="Y148" s="176" t="s">
        <v>240</v>
      </c>
      <c r="Z148" s="233">
        <v>13362.90645387967</v>
      </c>
      <c r="AA148" s="178"/>
      <c r="AB148"/>
      <c r="AC148"/>
      <c r="AD148"/>
      <c r="AE148"/>
    </row>
    <row r="149" spans="1:34">
      <c r="A149" s="271" t="s">
        <v>245</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245</v>
      </c>
      <c r="P149" s="276">
        <v>13480.244994758916</v>
      </c>
      <c r="Q149" s="226">
        <v>13646.011715575618</v>
      </c>
      <c r="R149" s="226">
        <v>13387.682697752958</v>
      </c>
      <c r="S149" s="182">
        <v>13645.791400613958</v>
      </c>
      <c r="T149" s="157"/>
      <c r="U149" s="170" t="s">
        <v>245</v>
      </c>
      <c r="V149" s="256">
        <v>13556.472345003305</v>
      </c>
      <c r="W149" s="182">
        <v>13517.726768060838</v>
      </c>
      <c r="X149" s="157"/>
      <c r="Y149" s="170" t="s">
        <v>245</v>
      </c>
      <c r="Z149" s="257">
        <v>13533.449632381094</v>
      </c>
      <c r="AA149" s="178"/>
      <c r="AB149"/>
      <c r="AC149"/>
      <c r="AD149"/>
      <c r="AE149"/>
      <c r="AF149"/>
      <c r="AG149"/>
      <c r="AH149"/>
    </row>
    <row r="150" spans="1:34">
      <c r="A150" s="213" t="s">
        <v>241</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241</v>
      </c>
      <c r="P150" s="259">
        <v>14283.471633622017</v>
      </c>
      <c r="Q150" s="214">
        <v>14184.245280813526</v>
      </c>
      <c r="R150" s="214">
        <v>14162.296339843502</v>
      </c>
      <c r="S150" s="183">
        <v>14181.713643996154</v>
      </c>
      <c r="T150" s="157"/>
      <c r="U150" s="170" t="s">
        <v>241</v>
      </c>
      <c r="V150" s="213">
        <v>14235.11583391866</v>
      </c>
      <c r="W150" s="183">
        <v>14171.551629923279</v>
      </c>
      <c r="X150" s="157"/>
      <c r="Y150" s="170" t="s">
        <v>241</v>
      </c>
      <c r="Z150" s="260">
        <v>14206.427548159932</v>
      </c>
      <c r="AA150" s="178"/>
      <c r="AB150"/>
      <c r="AC150"/>
      <c r="AD150"/>
      <c r="AE150"/>
      <c r="AF150"/>
      <c r="AG150"/>
      <c r="AH150"/>
    </row>
    <row r="151" spans="1:34">
      <c r="A151" s="213" t="s">
        <v>242</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242</v>
      </c>
      <c r="P151" s="259">
        <v>14147.877504669799</v>
      </c>
      <c r="Q151" s="214">
        <v>14094.307272960828</v>
      </c>
      <c r="R151" s="214">
        <v>14072.65117395687</v>
      </c>
      <c r="S151" s="183">
        <v>14021.440438133233</v>
      </c>
      <c r="T151" s="157"/>
      <c r="U151" s="170" t="s">
        <v>242</v>
      </c>
      <c r="V151" s="213">
        <v>14119.018042711721</v>
      </c>
      <c r="W151" s="183">
        <v>14047.270979881589</v>
      </c>
      <c r="X151" s="157"/>
      <c r="Y151" s="170" t="s">
        <v>242</v>
      </c>
      <c r="Z151" s="260">
        <v>14086.589137149313</v>
      </c>
      <c r="AA151" s="178"/>
      <c r="AB151"/>
      <c r="AC151"/>
      <c r="AD151"/>
      <c r="AE151"/>
      <c r="AF151"/>
      <c r="AG151"/>
      <c r="AH151"/>
    </row>
    <row r="152" spans="1:34">
      <c r="A152" s="213" t="s">
        <v>243</v>
      </c>
      <c r="B152" s="214"/>
      <c r="C152" s="674">
        <v>11669.37</v>
      </c>
      <c r="D152" s="214"/>
      <c r="E152" s="214">
        <v>13911.63</v>
      </c>
      <c r="F152" s="214"/>
      <c r="G152" s="214"/>
      <c r="H152" s="214">
        <v>10275.299999999999</v>
      </c>
      <c r="I152" s="214">
        <v>10407.782857142856</v>
      </c>
      <c r="J152" s="214"/>
      <c r="K152" s="214"/>
      <c r="L152" s="214">
        <v>11869</v>
      </c>
      <c r="M152" s="183"/>
      <c r="N152" s="191"/>
      <c r="O152" s="170" t="s">
        <v>243</v>
      </c>
      <c r="P152" s="259">
        <v>11669.37</v>
      </c>
      <c r="Q152" s="214">
        <v>13911.63</v>
      </c>
      <c r="R152" s="214">
        <v>10365.881302325581</v>
      </c>
      <c r="S152" s="183">
        <v>11869</v>
      </c>
      <c r="T152" s="157"/>
      <c r="U152" s="170" t="s">
        <v>243</v>
      </c>
      <c r="V152" s="259">
        <v>12250.266373056995</v>
      </c>
      <c r="W152" s="183">
        <v>11657.500968586388</v>
      </c>
      <c r="X152" s="157"/>
      <c r="Y152" s="170" t="s">
        <v>243</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244</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244</v>
      </c>
      <c r="P154" s="261">
        <v>13502.493781732628</v>
      </c>
      <c r="Q154" s="217">
        <v>13568.182223844509</v>
      </c>
      <c r="R154" s="217">
        <v>13420.917935467203</v>
      </c>
      <c r="S154" s="184">
        <v>13547.741200622433</v>
      </c>
      <c r="T154" s="157"/>
      <c r="U154" s="165" t="s">
        <v>244</v>
      </c>
      <c r="V154" s="216">
        <v>13537.266183576934</v>
      </c>
      <c r="W154" s="184">
        <v>13481.254286659221</v>
      </c>
      <c r="X154" s="157"/>
      <c r="Y154" s="165" t="s">
        <v>244</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217</v>
      </c>
      <c r="M156" s="157"/>
      <c r="N156" s="191"/>
      <c r="O156" s="156">
        <v>2019</v>
      </c>
      <c r="P156" s="1344" t="s">
        <v>218</v>
      </c>
      <c r="Q156" s="1344"/>
      <c r="R156" s="1344"/>
      <c r="S156" s="1344"/>
      <c r="T156" s="157"/>
      <c r="U156" s="156">
        <v>2019</v>
      </c>
      <c r="V156" s="1344" t="s">
        <v>219</v>
      </c>
      <c r="W156" s="1344"/>
      <c r="X156" s="157"/>
      <c r="Y156" s="243">
        <v>2019</v>
      </c>
      <c r="Z156" s="157"/>
      <c r="AA156"/>
      <c r="AB156"/>
      <c r="AC156"/>
      <c r="AD156"/>
      <c r="AE156"/>
      <c r="AF156"/>
      <c r="AG156"/>
      <c r="AH156"/>
    </row>
    <row r="157" spans="1:34" ht="14.25" thickBot="1">
      <c r="A157" s="196"/>
      <c r="B157" s="197" t="s">
        <v>221</v>
      </c>
      <c r="C157" s="197" t="s">
        <v>222</v>
      </c>
      <c r="D157" s="197" t="s">
        <v>223</v>
      </c>
      <c r="E157" s="197" t="s">
        <v>224</v>
      </c>
      <c r="F157" s="197" t="s">
        <v>225</v>
      </c>
      <c r="G157" s="197" t="s">
        <v>226</v>
      </c>
      <c r="H157" s="197" t="s">
        <v>227</v>
      </c>
      <c r="I157" s="197" t="s">
        <v>228</v>
      </c>
      <c r="J157" s="197" t="s">
        <v>229</v>
      </c>
      <c r="K157" s="197" t="s">
        <v>230</v>
      </c>
      <c r="L157" s="197" t="s">
        <v>231</v>
      </c>
      <c r="M157" s="198" t="s">
        <v>232</v>
      </c>
      <c r="N157" s="191"/>
      <c r="O157" s="161"/>
      <c r="P157" s="197" t="s">
        <v>233</v>
      </c>
      <c r="Q157" s="197" t="s">
        <v>234</v>
      </c>
      <c r="R157" s="197" t="s">
        <v>235</v>
      </c>
      <c r="S157" s="198" t="s">
        <v>236</v>
      </c>
      <c r="T157" s="157"/>
      <c r="U157" s="161"/>
      <c r="V157" s="197" t="s">
        <v>237</v>
      </c>
      <c r="W157" s="198" t="s">
        <v>238</v>
      </c>
      <c r="X157" s="157"/>
      <c r="Y157" s="161"/>
      <c r="Z157" s="199" t="s">
        <v>239</v>
      </c>
      <c r="AA157"/>
      <c r="AB157"/>
      <c r="AC157"/>
      <c r="AD157"/>
      <c r="AE157"/>
      <c r="AF157"/>
      <c r="AG157"/>
      <c r="AH157"/>
    </row>
    <row r="158" spans="1:34" ht="13.5" thickBot="1">
      <c r="A158" s="268" t="s">
        <v>240</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c r="M158" s="204"/>
      <c r="N158" s="191"/>
      <c r="O158" s="176" t="s">
        <v>240</v>
      </c>
      <c r="P158" s="233">
        <v>12598.899991992648</v>
      </c>
      <c r="Q158" s="203">
        <v>12261.047976022926</v>
      </c>
      <c r="R158" s="203">
        <v>11576.419047036832</v>
      </c>
      <c r="S158" s="252"/>
      <c r="T158" s="157"/>
      <c r="U158" s="176" t="s">
        <v>240</v>
      </c>
      <c r="V158" s="233">
        <v>12550.782190848724</v>
      </c>
      <c r="W158" s="252"/>
      <c r="X158" s="157"/>
      <c r="Y158" s="176" t="s">
        <v>240</v>
      </c>
      <c r="Z158" s="169"/>
      <c r="AA158"/>
      <c r="AB158"/>
      <c r="AC158"/>
      <c r="AD158"/>
      <c r="AE158"/>
      <c r="AF158"/>
      <c r="AG158"/>
      <c r="AH158"/>
    </row>
    <row r="159" spans="1:34">
      <c r="A159" s="271" t="s">
        <v>245</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c r="M159" s="182"/>
      <c r="N159" s="191"/>
      <c r="O159" s="170" t="s">
        <v>245</v>
      </c>
      <c r="P159" s="276">
        <v>12584.9079795629</v>
      </c>
      <c r="Q159" s="226">
        <v>12238.655673608149</v>
      </c>
      <c r="R159" s="226">
        <v>11559.118447346602</v>
      </c>
      <c r="S159" s="182"/>
      <c r="T159" s="157"/>
      <c r="U159" s="170" t="s">
        <v>245</v>
      </c>
      <c r="V159" s="256">
        <v>12500.450973599327</v>
      </c>
      <c r="W159" s="182"/>
      <c r="X159" s="157"/>
      <c r="Y159" s="170" t="s">
        <v>245</v>
      </c>
      <c r="Z159" s="257"/>
      <c r="AA159"/>
      <c r="AB159"/>
      <c r="AC159"/>
      <c r="AD159"/>
      <c r="AE159"/>
      <c r="AF159"/>
      <c r="AG159"/>
      <c r="AH159"/>
    </row>
    <row r="160" spans="1:34">
      <c r="A160" s="213" t="s">
        <v>241</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c r="M160" s="183"/>
      <c r="N160" s="191"/>
      <c r="O160" s="170" t="s">
        <v>241</v>
      </c>
      <c r="P160" s="259">
        <v>13365.473623968906</v>
      </c>
      <c r="Q160" s="214">
        <v>12634.788533296382</v>
      </c>
      <c r="R160" s="214">
        <v>12003.240343302372</v>
      </c>
      <c r="S160" s="183"/>
      <c r="T160" s="157"/>
      <c r="U160" s="170" t="s">
        <v>241</v>
      </c>
      <c r="V160" s="213">
        <v>13139.509553109532</v>
      </c>
      <c r="W160" s="183"/>
      <c r="X160" s="157"/>
      <c r="Y160" s="170" t="s">
        <v>241</v>
      </c>
      <c r="Z160" s="260"/>
      <c r="AA160"/>
      <c r="AB160"/>
      <c r="AC160"/>
      <c r="AD160"/>
      <c r="AE160"/>
      <c r="AF160"/>
      <c r="AG160"/>
      <c r="AH160"/>
    </row>
    <row r="161" spans="1:34">
      <c r="A161" s="213" t="s">
        <v>242</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c r="M161" s="183"/>
      <c r="N161" s="191"/>
      <c r="O161" s="170" t="s">
        <v>242</v>
      </c>
      <c r="P161" s="259">
        <v>13188.197147760482</v>
      </c>
      <c r="Q161" s="214">
        <v>12335.540878643409</v>
      </c>
      <c r="R161" s="214">
        <v>11693.340922488851</v>
      </c>
      <c r="S161" s="183"/>
      <c r="T161" s="157"/>
      <c r="U161" s="170" t="s">
        <v>242</v>
      </c>
      <c r="V161" s="213">
        <v>12848.949299748068</v>
      </c>
      <c r="W161" s="183"/>
      <c r="X161" s="157"/>
      <c r="Y161" s="170" t="s">
        <v>242</v>
      </c>
      <c r="Z161" s="260"/>
      <c r="AA161"/>
      <c r="AB161"/>
      <c r="AC161"/>
      <c r="AD161"/>
      <c r="AE161"/>
      <c r="AF161"/>
      <c r="AG161"/>
      <c r="AH161"/>
    </row>
    <row r="162" spans="1:34">
      <c r="A162" s="213" t="s">
        <v>243</v>
      </c>
      <c r="B162" s="214"/>
      <c r="C162" s="674"/>
      <c r="D162" s="214"/>
      <c r="E162" s="214"/>
      <c r="F162" s="214"/>
      <c r="G162" s="214">
        <v>11847.259206798866</v>
      </c>
      <c r="H162" s="214">
        <v>10212.64</v>
      </c>
      <c r="I162" s="214">
        <v>11431</v>
      </c>
      <c r="J162" s="214"/>
      <c r="K162" s="214"/>
      <c r="L162" s="214"/>
      <c r="M162" s="183"/>
      <c r="N162" s="191"/>
      <c r="O162" s="170" t="s">
        <v>243</v>
      </c>
      <c r="P162" s="259">
        <v>13064.125629609642</v>
      </c>
      <c r="Q162" s="214">
        <v>12075.168972332016</v>
      </c>
      <c r="R162" s="214">
        <v>11249.852949640286</v>
      </c>
      <c r="S162" s="183"/>
      <c r="T162" s="157"/>
      <c r="U162" s="170" t="s">
        <v>243</v>
      </c>
      <c r="V162" s="259">
        <v>12653.835934182589</v>
      </c>
      <c r="W162" s="183"/>
      <c r="X162" s="157"/>
      <c r="Y162" s="170" t="s">
        <v>243</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244</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c r="M164" s="184"/>
      <c r="N164" s="191"/>
      <c r="O164" s="165" t="s">
        <v>244</v>
      </c>
      <c r="P164" s="261">
        <v>13149.837234423143</v>
      </c>
      <c r="Q164" s="217">
        <v>13195.575193757533</v>
      </c>
      <c r="R164" s="217">
        <v>12653.605284927531</v>
      </c>
      <c r="S164" s="184"/>
      <c r="T164" s="157"/>
      <c r="U164" s="165" t="s">
        <v>244</v>
      </c>
      <c r="V164" s="216">
        <v>13296.575163892434</v>
      </c>
      <c r="W164" s="184"/>
      <c r="X164" s="157"/>
      <c r="Y164" s="165" t="s">
        <v>244</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247</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248</v>
      </c>
      <c r="S168" s="279"/>
      <c r="T168" s="279"/>
      <c r="U168" s="279"/>
      <c r="V168" s="279"/>
      <c r="W168" s="283" t="s">
        <v>248</v>
      </c>
      <c r="X168" s="279"/>
      <c r="Y168" s="279"/>
      <c r="Z168" s="283" t="s">
        <v>248</v>
      </c>
      <c r="AA168" s="307"/>
      <c r="AB168" s="160"/>
      <c r="AC168" s="160"/>
    </row>
    <row r="169" spans="1:34" ht="16.5" thickBot="1">
      <c r="A169" s="284">
        <v>2003</v>
      </c>
      <c r="B169" s="278"/>
      <c r="C169" s="278"/>
      <c r="D169" s="278"/>
      <c r="E169" s="278"/>
      <c r="F169" s="278"/>
      <c r="G169" s="278"/>
      <c r="H169" s="278"/>
      <c r="I169" s="278"/>
      <c r="J169" s="278"/>
      <c r="K169" s="278"/>
      <c r="L169" s="278"/>
      <c r="M169" s="283" t="s">
        <v>248</v>
      </c>
      <c r="N169" s="285"/>
      <c r="O169" s="284">
        <v>2003</v>
      </c>
      <c r="P169" s="286" t="s">
        <v>218</v>
      </c>
      <c r="Q169" s="286"/>
      <c r="R169" s="286"/>
      <c r="S169" s="286"/>
      <c r="T169" s="278"/>
      <c r="U169" s="284">
        <v>2003</v>
      </c>
      <c r="V169" s="286" t="s">
        <v>219</v>
      </c>
      <c r="W169" s="286"/>
      <c r="X169" s="278"/>
      <c r="Y169" s="284">
        <v>2003</v>
      </c>
      <c r="Z169" s="278"/>
      <c r="AB169" s="160"/>
      <c r="AC169" s="160"/>
    </row>
    <row r="170" spans="1:34" ht="21" customHeight="1" thickBot="1">
      <c r="A170" s="288"/>
      <c r="B170" s="289" t="s">
        <v>221</v>
      </c>
      <c r="C170" s="289" t="s">
        <v>222</v>
      </c>
      <c r="D170" s="289" t="s">
        <v>223</v>
      </c>
      <c r="E170" s="289" t="s">
        <v>224</v>
      </c>
      <c r="F170" s="289" t="s">
        <v>225</v>
      </c>
      <c r="G170" s="289" t="s">
        <v>226</v>
      </c>
      <c r="H170" s="289" t="s">
        <v>227</v>
      </c>
      <c r="I170" s="289" t="s">
        <v>228</v>
      </c>
      <c r="J170" s="289" t="s">
        <v>229</v>
      </c>
      <c r="K170" s="289" t="s">
        <v>230</v>
      </c>
      <c r="L170" s="289" t="s">
        <v>231</v>
      </c>
      <c r="M170" s="290" t="s">
        <v>232</v>
      </c>
      <c r="N170" s="285"/>
      <c r="O170" s="291"/>
      <c r="P170" s="292" t="s">
        <v>233</v>
      </c>
      <c r="Q170" s="292" t="s">
        <v>234</v>
      </c>
      <c r="R170" s="292" t="s">
        <v>235</v>
      </c>
      <c r="S170" s="293" t="s">
        <v>236</v>
      </c>
      <c r="T170" s="278"/>
      <c r="U170" s="291"/>
      <c r="V170" s="292" t="s">
        <v>237</v>
      </c>
      <c r="W170" s="293" t="s">
        <v>238</v>
      </c>
      <c r="X170" s="278"/>
      <c r="Y170" s="291"/>
      <c r="Z170" s="294" t="s">
        <v>239</v>
      </c>
      <c r="AB170" s="160"/>
      <c r="AC170" s="160"/>
    </row>
    <row r="171" spans="1:34" ht="15.75" thickBot="1">
      <c r="A171" s="295" t="s">
        <v>240</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240</v>
      </c>
      <c r="P171" s="296">
        <f t="shared" ref="P171:S176" si="1">(P9/1000)/1.02</f>
        <v>5.2057843137254896</v>
      </c>
      <c r="Q171" s="296">
        <f t="shared" si="1"/>
        <v>5.1842156862745092</v>
      </c>
      <c r="R171" s="296">
        <f t="shared" si="1"/>
        <v>4.901372549019607</v>
      </c>
      <c r="S171" s="297">
        <f t="shared" si="1"/>
        <v>5.0941176470588232</v>
      </c>
      <c r="T171" s="278"/>
      <c r="U171" s="298" t="s">
        <v>240</v>
      </c>
      <c r="V171" s="299">
        <f t="shared" ref="V171:W176" si="2">(V9/1000)/1.02</f>
        <v>5.1947058823529417</v>
      </c>
      <c r="W171" s="300">
        <f t="shared" si="2"/>
        <v>5.0043137254901957</v>
      </c>
      <c r="X171" s="278"/>
      <c r="Y171" s="301" t="s">
        <v>240</v>
      </c>
      <c r="Z171" s="300">
        <f t="shared" ref="Z171:Z176" si="3">(Z9/1000)/1.02</f>
        <v>5.1024049019607842</v>
      </c>
      <c r="AB171" s="160"/>
      <c r="AC171" s="160"/>
    </row>
    <row r="172" spans="1:34" ht="15">
      <c r="A172" s="298" t="s">
        <v>241</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241</v>
      </c>
      <c r="P172" s="299">
        <f t="shared" si="1"/>
        <v>6.2614725490196079</v>
      </c>
      <c r="Q172" s="299">
        <f t="shared" si="1"/>
        <v>6.2512862745098037</v>
      </c>
      <c r="R172" s="299">
        <f t="shared" si="1"/>
        <v>6.1147803921568631</v>
      </c>
      <c r="S172" s="300">
        <f t="shared" si="1"/>
        <v>5.9859147058823527</v>
      </c>
      <c r="T172" s="278"/>
      <c r="U172" s="304" t="s">
        <v>241</v>
      </c>
      <c r="V172" s="299">
        <f t="shared" si="2"/>
        <v>6.2560843137254896</v>
      </c>
      <c r="W172" s="300">
        <f t="shared" si="2"/>
        <v>6.0444715686274506</v>
      </c>
      <c r="X172" s="278"/>
      <c r="Y172" s="298" t="s">
        <v>241</v>
      </c>
      <c r="Z172" s="300">
        <f t="shared" si="3"/>
        <v>6.1599686274509802</v>
      </c>
      <c r="AB172" s="160"/>
      <c r="AC172" s="160"/>
    </row>
    <row r="173" spans="1:34" ht="15">
      <c r="A173" s="298" t="s">
        <v>242</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242</v>
      </c>
      <c r="P173" s="281">
        <f t="shared" si="1"/>
        <v>6.0088245098039224</v>
      </c>
      <c r="Q173" s="281">
        <f t="shared" si="1"/>
        <v>5.841396078431373</v>
      </c>
      <c r="R173" s="281">
        <f t="shared" si="1"/>
        <v>6.1423715686274507</v>
      </c>
      <c r="S173" s="302">
        <f t="shared" si="1"/>
        <v>5.8701911764705885</v>
      </c>
      <c r="T173" s="278"/>
      <c r="U173" s="298" t="s">
        <v>242</v>
      </c>
      <c r="V173" s="281">
        <f t="shared" si="2"/>
        <v>5.9563686274509804</v>
      </c>
      <c r="W173" s="302">
        <f t="shared" si="2"/>
        <v>6.0233715686274509</v>
      </c>
      <c r="X173" s="278"/>
      <c r="Y173" s="298" t="s">
        <v>242</v>
      </c>
      <c r="Z173" s="302">
        <f t="shared" si="3"/>
        <v>5.9992490196078432</v>
      </c>
      <c r="AB173" s="160"/>
      <c r="AC173" s="160"/>
    </row>
    <row r="174" spans="1:34" ht="16.5" customHeight="1">
      <c r="A174" s="298" t="s">
        <v>243</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243</v>
      </c>
      <c r="P174" s="281">
        <f t="shared" si="1"/>
        <v>6.1293333333333333</v>
      </c>
      <c r="Q174" s="281">
        <f t="shared" si="1"/>
        <v>6.0437607843137258</v>
      </c>
      <c r="R174" s="281">
        <f t="shared" si="1"/>
        <v>5.9258852941176468</v>
      </c>
      <c r="S174" s="302">
        <f t="shared" si="1"/>
        <v>5.7046431372549016</v>
      </c>
      <c r="T174" s="278"/>
      <c r="U174" s="298" t="s">
        <v>243</v>
      </c>
      <c r="V174" s="281">
        <f t="shared" si="2"/>
        <v>6.1015352941176468</v>
      </c>
      <c r="W174" s="302">
        <f t="shared" si="2"/>
        <v>5.7209637254901962</v>
      </c>
      <c r="X174" s="278"/>
      <c r="Y174" s="298" t="s">
        <v>243</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244</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244</v>
      </c>
      <c r="P176" s="305">
        <f t="shared" si="1"/>
        <v>5.9423254901960787</v>
      </c>
      <c r="Q176" s="305">
        <f t="shared" si="1"/>
        <v>5.8736549019607844</v>
      </c>
      <c r="R176" s="305">
        <f t="shared" si="1"/>
        <v>5.654633333333333</v>
      </c>
      <c r="S176" s="306">
        <f t="shared" si="1"/>
        <v>5.5455862745098035</v>
      </c>
      <c r="T176" s="278"/>
      <c r="U176" s="301" t="s">
        <v>244</v>
      </c>
      <c r="V176" s="305">
        <f t="shared" si="2"/>
        <v>5.9071588235294117</v>
      </c>
      <c r="W176" s="306">
        <f t="shared" si="2"/>
        <v>5.5928627450980395</v>
      </c>
      <c r="X176" s="278"/>
      <c r="Y176" s="301" t="s">
        <v>244</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248</v>
      </c>
      <c r="N178" s="285"/>
      <c r="O178" s="284">
        <v>2004</v>
      </c>
      <c r="P178" s="286" t="s">
        <v>218</v>
      </c>
      <c r="Q178" s="286"/>
      <c r="R178" s="286"/>
      <c r="S178" s="286"/>
      <c r="T178" s="278"/>
      <c r="U178" s="284">
        <v>2004</v>
      </c>
      <c r="V178" s="286" t="s">
        <v>219</v>
      </c>
      <c r="W178" s="286"/>
      <c r="X178" s="278"/>
      <c r="Y178" s="284">
        <v>2004</v>
      </c>
      <c r="Z178" s="278"/>
      <c r="AA178" s="308"/>
      <c r="AB178" s="310"/>
      <c r="AD178" s="311"/>
    </row>
    <row r="179" spans="1:30" ht="15.75" thickBot="1">
      <c r="A179" s="291"/>
      <c r="B179" s="292" t="s">
        <v>221</v>
      </c>
      <c r="C179" s="292" t="s">
        <v>222</v>
      </c>
      <c r="D179" s="292" t="s">
        <v>223</v>
      </c>
      <c r="E179" s="292" t="s">
        <v>224</v>
      </c>
      <c r="F179" s="292" t="s">
        <v>225</v>
      </c>
      <c r="G179" s="292" t="s">
        <v>226</v>
      </c>
      <c r="H179" s="292" t="s">
        <v>227</v>
      </c>
      <c r="I179" s="292" t="s">
        <v>228</v>
      </c>
      <c r="J179" s="292" t="s">
        <v>229</v>
      </c>
      <c r="K179" s="292" t="s">
        <v>230</v>
      </c>
      <c r="L179" s="292" t="s">
        <v>231</v>
      </c>
      <c r="M179" s="293" t="s">
        <v>232</v>
      </c>
      <c r="N179" s="285"/>
      <c r="O179" s="291"/>
      <c r="P179" s="292" t="s">
        <v>233</v>
      </c>
      <c r="Q179" s="292" t="s">
        <v>234</v>
      </c>
      <c r="R179" s="292" t="s">
        <v>235</v>
      </c>
      <c r="S179" s="293" t="s">
        <v>236</v>
      </c>
      <c r="T179" s="278"/>
      <c r="U179" s="291"/>
      <c r="V179" s="292" t="s">
        <v>237</v>
      </c>
      <c r="W179" s="293" t="s">
        <v>238</v>
      </c>
      <c r="X179" s="278"/>
      <c r="Y179" s="291"/>
      <c r="Z179" s="294" t="s">
        <v>239</v>
      </c>
      <c r="AA179" s="308"/>
      <c r="AB179" s="310"/>
      <c r="AD179" s="311"/>
    </row>
    <row r="180" spans="1:30" ht="15" thickBot="1">
      <c r="A180" s="304" t="s">
        <v>240</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240</v>
      </c>
      <c r="P180" s="296">
        <f t="shared" ref="P180:S185" si="10">(P18/1000)/1.02</f>
        <v>5.5225490196078431</v>
      </c>
      <c r="Q180" s="296">
        <f t="shared" si="10"/>
        <v>7.1059803921568623</v>
      </c>
      <c r="R180" s="296">
        <f t="shared" si="10"/>
        <v>7.3997058823529409</v>
      </c>
      <c r="S180" s="297">
        <f t="shared" si="10"/>
        <v>7.3055882352941177</v>
      </c>
      <c r="T180" s="278"/>
      <c r="U180" s="295" t="s">
        <v>240</v>
      </c>
      <c r="V180" s="296">
        <f t="shared" ref="V180:W185" si="11">(V18/1000)/1.02</f>
        <v>6.2692156862745101</v>
      </c>
      <c r="W180" s="297">
        <f t="shared" si="11"/>
        <v>7.3528431372549008</v>
      </c>
      <c r="X180" s="278"/>
      <c r="Y180" s="301" t="s">
        <v>240</v>
      </c>
      <c r="Z180" s="297">
        <f t="shared" ref="Z180:Z185" si="12">(Z18/1000)/1.02</f>
        <v>6.9427617647058826</v>
      </c>
      <c r="AA180" s="308"/>
      <c r="AB180" s="310"/>
      <c r="AD180" s="311"/>
    </row>
    <row r="181" spans="1:30" ht="14.25">
      <c r="A181" s="304" t="s">
        <v>241</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241</v>
      </c>
      <c r="P181" s="281">
        <f t="shared" si="10"/>
        <v>6.2089029411764702</v>
      </c>
      <c r="Q181" s="281">
        <f t="shared" si="10"/>
        <v>7.9621205882352948</v>
      </c>
      <c r="R181" s="281">
        <f t="shared" si="10"/>
        <v>8.1838666666666651</v>
      </c>
      <c r="S181" s="302">
        <f t="shared" si="10"/>
        <v>8.1787225490196072</v>
      </c>
      <c r="T181" s="278"/>
      <c r="U181" s="304" t="s">
        <v>241</v>
      </c>
      <c r="V181" s="281">
        <f t="shared" si="11"/>
        <v>6.9965509803921568</v>
      </c>
      <c r="W181" s="302">
        <f t="shared" si="11"/>
        <v>8.1813852941176481</v>
      </c>
      <c r="X181" s="278"/>
      <c r="Y181" s="298" t="s">
        <v>241</v>
      </c>
      <c r="Z181" s="302">
        <f t="shared" si="12"/>
        <v>7.7273509803921572</v>
      </c>
      <c r="AA181" s="308"/>
      <c r="AB181" s="310"/>
      <c r="AD181" s="311"/>
    </row>
    <row r="182" spans="1:30" ht="14.25">
      <c r="A182" s="298" t="s">
        <v>242</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242</v>
      </c>
      <c r="P182" s="281">
        <f t="shared" si="10"/>
        <v>6.2538196078431376</v>
      </c>
      <c r="Q182" s="281">
        <f t="shared" si="10"/>
        <v>7.9288833333333342</v>
      </c>
      <c r="R182" s="281">
        <f t="shared" si="10"/>
        <v>8.1133529411764709</v>
      </c>
      <c r="S182" s="302">
        <f t="shared" si="10"/>
        <v>8.200244117647058</v>
      </c>
      <c r="T182" s="278"/>
      <c r="U182" s="298" t="s">
        <v>242</v>
      </c>
      <c r="V182" s="281">
        <f t="shared" si="11"/>
        <v>7.0580156862745103</v>
      </c>
      <c r="W182" s="302">
        <f t="shared" si="11"/>
        <v>8.1448607843137246</v>
      </c>
      <c r="X182" s="278"/>
      <c r="Y182" s="298" t="s">
        <v>242</v>
      </c>
      <c r="Z182" s="302">
        <f t="shared" si="12"/>
        <v>7.9006274509803927</v>
      </c>
      <c r="AA182" s="308"/>
      <c r="AB182" s="310"/>
      <c r="AD182" s="311"/>
    </row>
    <row r="183" spans="1:30" ht="14.25">
      <c r="A183" s="298" t="s">
        <v>243</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243</v>
      </c>
      <c r="P183" s="281">
        <f t="shared" si="10"/>
        <v>5.9421568627450982</v>
      </c>
      <c r="Q183" s="281">
        <f t="shared" si="10"/>
        <v>7.8846715686274509</v>
      </c>
      <c r="R183" s="281">
        <f t="shared" si="10"/>
        <v>7.6159666666666661</v>
      </c>
      <c r="S183" s="302">
        <f t="shared" si="10"/>
        <v>6.952727450980392</v>
      </c>
      <c r="T183" s="278"/>
      <c r="U183" s="298" t="s">
        <v>243</v>
      </c>
      <c r="V183" s="281">
        <f t="shared" si="11"/>
        <v>7.2580539215686279</v>
      </c>
      <c r="W183" s="302">
        <f t="shared" si="11"/>
        <v>7.045678431372548</v>
      </c>
      <c r="X183" s="278"/>
      <c r="Y183" s="298" t="s">
        <v>243</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244</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244</v>
      </c>
      <c r="P185" s="305">
        <f t="shared" si="10"/>
        <v>5.6949931372549019</v>
      </c>
      <c r="Q185" s="305">
        <f t="shared" si="10"/>
        <v>6.8757450980392152</v>
      </c>
      <c r="R185" s="305">
        <f t="shared" si="10"/>
        <v>7.1276617647058824</v>
      </c>
      <c r="S185" s="306">
        <f t="shared" si="10"/>
        <v>7.1794647058823529</v>
      </c>
      <c r="T185" s="278"/>
      <c r="U185" s="301" t="s">
        <v>244</v>
      </c>
      <c r="V185" s="305">
        <f t="shared" si="11"/>
        <v>6.1689509803921565</v>
      </c>
      <c r="W185" s="306">
        <f t="shared" si="11"/>
        <v>7.1542901960784313</v>
      </c>
      <c r="X185" s="278"/>
      <c r="Y185" s="301" t="s">
        <v>244</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248</v>
      </c>
      <c r="N187" s="278"/>
      <c r="O187" s="284">
        <v>2005</v>
      </c>
      <c r="P187" s="286" t="s">
        <v>218</v>
      </c>
      <c r="Q187" s="286"/>
      <c r="R187" s="286"/>
      <c r="S187" s="286"/>
      <c r="T187" s="278"/>
      <c r="U187" s="284">
        <v>2005</v>
      </c>
      <c r="V187" s="286" t="s">
        <v>219</v>
      </c>
      <c r="W187" s="286"/>
      <c r="X187" s="278"/>
      <c r="Y187" s="284">
        <v>2005</v>
      </c>
      <c r="Z187" s="278"/>
      <c r="AA187" s="178"/>
      <c r="AB187" s="219"/>
      <c r="AD187" s="195"/>
    </row>
    <row r="188" spans="1:30" ht="14.25" thickBot="1">
      <c r="A188" s="291"/>
      <c r="B188" s="292" t="s">
        <v>221</v>
      </c>
      <c r="C188" s="292" t="s">
        <v>222</v>
      </c>
      <c r="D188" s="292" t="s">
        <v>223</v>
      </c>
      <c r="E188" s="292" t="s">
        <v>224</v>
      </c>
      <c r="F188" s="292" t="s">
        <v>225</v>
      </c>
      <c r="G188" s="292" t="s">
        <v>226</v>
      </c>
      <c r="H188" s="292" t="s">
        <v>227</v>
      </c>
      <c r="I188" s="292" t="s">
        <v>228</v>
      </c>
      <c r="J188" s="292" t="s">
        <v>229</v>
      </c>
      <c r="K188" s="292" t="s">
        <v>230</v>
      </c>
      <c r="L188" s="292" t="s">
        <v>231</v>
      </c>
      <c r="M188" s="293" t="s">
        <v>232</v>
      </c>
      <c r="N188" s="285"/>
      <c r="O188" s="291"/>
      <c r="P188" s="292" t="s">
        <v>233</v>
      </c>
      <c r="Q188" s="292" t="s">
        <v>234</v>
      </c>
      <c r="R188" s="292" t="s">
        <v>235</v>
      </c>
      <c r="S188" s="293" t="s">
        <v>236</v>
      </c>
      <c r="T188" s="278"/>
      <c r="U188" s="291"/>
      <c r="V188" s="292" t="s">
        <v>237</v>
      </c>
      <c r="W188" s="293" t="s">
        <v>238</v>
      </c>
      <c r="X188" s="278"/>
      <c r="Y188" s="291"/>
      <c r="Z188" s="309" t="s">
        <v>239</v>
      </c>
      <c r="AA188" s="178"/>
      <c r="AB188" s="219"/>
    </row>
    <row r="189" spans="1:30" ht="13.5" thickBot="1">
      <c r="A189" s="304" t="s">
        <v>240</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240</v>
      </c>
      <c r="P189" s="296">
        <f t="shared" ref="P189:S194" si="19">(P27/1000)/1.02</f>
        <v>7.8979411764705878</v>
      </c>
      <c r="Q189" s="296">
        <f t="shared" si="19"/>
        <v>8.140098039215685</v>
      </c>
      <c r="R189" s="296">
        <f t="shared" si="19"/>
        <v>8.1274509803921564</v>
      </c>
      <c r="S189" s="297">
        <f t="shared" si="19"/>
        <v>7.5961764705882349</v>
      </c>
      <c r="T189" s="278"/>
      <c r="U189" s="301" t="s">
        <v>240</v>
      </c>
      <c r="V189" s="296">
        <f t="shared" ref="V189:W194" si="20">(V27/1000)/1.02</f>
        <v>8.0429411764705883</v>
      </c>
      <c r="W189" s="297">
        <f t="shared" si="20"/>
        <v>7.8982352941176472</v>
      </c>
      <c r="X189" s="278"/>
      <c r="Y189" s="301" t="s">
        <v>240</v>
      </c>
      <c r="Z189" s="297">
        <f t="shared" ref="Z189:Z194" si="21">(Z27/1000)/1.02</f>
        <v>7.970088235294118</v>
      </c>
      <c r="AA189" s="178"/>
    </row>
    <row r="190" spans="1:30">
      <c r="A190" s="304" t="s">
        <v>241</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241</v>
      </c>
      <c r="P190" s="281">
        <f t="shared" si="19"/>
        <v>8.6922235294117627</v>
      </c>
      <c r="Q190" s="281">
        <f t="shared" si="19"/>
        <v>8.8447598039215691</v>
      </c>
      <c r="R190" s="281">
        <f t="shared" si="19"/>
        <v>8.8070088235294115</v>
      </c>
      <c r="S190" s="302">
        <f t="shared" si="19"/>
        <v>8.6151568627450974</v>
      </c>
      <c r="T190" s="278"/>
      <c r="U190" s="298" t="s">
        <v>241</v>
      </c>
      <c r="V190" s="281">
        <f t="shared" si="20"/>
        <v>8.784802941176471</v>
      </c>
      <c r="W190" s="302">
        <f t="shared" si="20"/>
        <v>8.7290441176470583</v>
      </c>
      <c r="X190" s="278"/>
      <c r="Y190" s="298" t="s">
        <v>241</v>
      </c>
      <c r="Z190" s="302">
        <f t="shared" si="21"/>
        <v>8.756023529411765</v>
      </c>
      <c r="AA190" s="178"/>
    </row>
    <row r="191" spans="1:30">
      <c r="A191" s="298" t="s">
        <v>242</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242</v>
      </c>
      <c r="P191" s="281">
        <f t="shared" si="19"/>
        <v>8.5289833333333327</v>
      </c>
      <c r="Q191" s="281">
        <f t="shared" si="19"/>
        <v>8.7453068627450978</v>
      </c>
      <c r="R191" s="281">
        <f t="shared" si="19"/>
        <v>8.6568931372549027</v>
      </c>
      <c r="S191" s="302">
        <f t="shared" si="19"/>
        <v>8.5413960784313741</v>
      </c>
      <c r="T191" s="278"/>
      <c r="U191" s="298" t="s">
        <v>242</v>
      </c>
      <c r="V191" s="281">
        <f t="shared" si="20"/>
        <v>8.6599009803921572</v>
      </c>
      <c r="W191" s="302">
        <f t="shared" si="20"/>
        <v>8.6230539215686282</v>
      </c>
      <c r="X191" s="278"/>
      <c r="Y191" s="298" t="s">
        <v>242</v>
      </c>
      <c r="Z191" s="302">
        <f t="shared" si="21"/>
        <v>8.6388647058823516</v>
      </c>
      <c r="AA191" s="178"/>
    </row>
    <row r="192" spans="1:30">
      <c r="A192" s="298" t="s">
        <v>243</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243</v>
      </c>
      <c r="P192" s="281">
        <f t="shared" si="19"/>
        <v>6.1759382352941179</v>
      </c>
      <c r="Q192" s="281">
        <f t="shared" si="19"/>
        <v>8.5188058823529413</v>
      </c>
      <c r="R192" s="281">
        <f t="shared" si="19"/>
        <v>7.4789705882352946</v>
      </c>
      <c r="S192" s="302">
        <f t="shared" si="19"/>
        <v>7.7433990196078426</v>
      </c>
      <c r="T192" s="278"/>
      <c r="U192" s="298" t="s">
        <v>243</v>
      </c>
      <c r="V192" s="281">
        <f t="shared" si="20"/>
        <v>6.4357627450980397</v>
      </c>
      <c r="W192" s="302">
        <f t="shared" si="20"/>
        <v>7.4826950980392164</v>
      </c>
      <c r="X192" s="278"/>
      <c r="Y192" s="298" t="s">
        <v>243</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244</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244</v>
      </c>
      <c r="P194" s="305">
        <f t="shared" si="19"/>
        <v>7.5387578431372546</v>
      </c>
      <c r="Q194" s="305">
        <f t="shared" si="19"/>
        <v>7.7558470588235293</v>
      </c>
      <c r="R194" s="305">
        <f t="shared" si="19"/>
        <v>7.6668872549019609</v>
      </c>
      <c r="S194" s="306">
        <f t="shared" si="19"/>
        <v>7.4362343137254898</v>
      </c>
      <c r="T194" s="278"/>
      <c r="U194" s="301" t="s">
        <v>244</v>
      </c>
      <c r="V194" s="305">
        <f t="shared" si="20"/>
        <v>7.6636549019607845</v>
      </c>
      <c r="W194" s="306">
        <f t="shared" si="20"/>
        <v>7.5539088235294116</v>
      </c>
      <c r="X194" s="278"/>
      <c r="Y194" s="301" t="s">
        <v>244</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248</v>
      </c>
      <c r="N196" s="285"/>
      <c r="O196" s="284">
        <v>2006</v>
      </c>
      <c r="P196" s="286" t="s">
        <v>218</v>
      </c>
      <c r="Q196" s="286"/>
      <c r="R196" s="286"/>
      <c r="S196" s="286"/>
      <c r="T196" s="278"/>
      <c r="U196" s="284">
        <v>2006</v>
      </c>
      <c r="V196" s="286" t="s">
        <v>219</v>
      </c>
      <c r="W196" s="286"/>
      <c r="X196" s="278"/>
      <c r="Y196" s="284">
        <v>2006</v>
      </c>
      <c r="Z196" s="278"/>
    </row>
    <row r="197" spans="1:27" ht="12" customHeight="1" thickBot="1">
      <c r="A197" s="291"/>
      <c r="B197" s="292" t="s">
        <v>221</v>
      </c>
      <c r="C197" s="292" t="s">
        <v>222</v>
      </c>
      <c r="D197" s="292" t="s">
        <v>223</v>
      </c>
      <c r="E197" s="292" t="s">
        <v>224</v>
      </c>
      <c r="F197" s="292" t="s">
        <v>225</v>
      </c>
      <c r="G197" s="292" t="s">
        <v>226</v>
      </c>
      <c r="H197" s="292" t="s">
        <v>227</v>
      </c>
      <c r="I197" s="292" t="s">
        <v>228</v>
      </c>
      <c r="J197" s="292" t="s">
        <v>229</v>
      </c>
      <c r="K197" s="292" t="s">
        <v>230</v>
      </c>
      <c r="L197" s="292" t="s">
        <v>231</v>
      </c>
      <c r="M197" s="293" t="s">
        <v>232</v>
      </c>
      <c r="N197" s="285"/>
      <c r="O197" s="291"/>
      <c r="P197" s="292" t="s">
        <v>233</v>
      </c>
      <c r="Q197" s="292" t="s">
        <v>234</v>
      </c>
      <c r="R197" s="292" t="s">
        <v>235</v>
      </c>
      <c r="S197" s="293" t="s">
        <v>236</v>
      </c>
      <c r="T197" s="278"/>
      <c r="U197" s="291"/>
      <c r="V197" s="292" t="s">
        <v>237</v>
      </c>
      <c r="W197" s="293" t="s">
        <v>238</v>
      </c>
      <c r="X197" s="278"/>
      <c r="Y197" s="291"/>
      <c r="Z197" s="309" t="s">
        <v>239</v>
      </c>
    </row>
    <row r="198" spans="1:27" ht="12.75" customHeight="1" thickBot="1">
      <c r="A198" s="304" t="s">
        <v>240</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240</v>
      </c>
      <c r="P198" s="296">
        <f t="shared" ref="P198:S203" si="28">(P36/1000)/1.02</f>
        <v>8.0451960784313741</v>
      </c>
      <c r="Q198" s="296">
        <f t="shared" si="28"/>
        <v>8.3601960784313718</v>
      </c>
      <c r="R198" s="296">
        <f t="shared" si="28"/>
        <v>8.2281372549019611</v>
      </c>
      <c r="S198" s="297">
        <f t="shared" si="28"/>
        <v>7.9619607843137254</v>
      </c>
      <c r="T198" s="278"/>
      <c r="U198" s="301" t="s">
        <v>240</v>
      </c>
      <c r="V198" s="296">
        <f t="shared" ref="V198:W203" si="29">(V36/1000)/1.02</f>
        <v>8.2056862745098034</v>
      </c>
      <c r="W198" s="297">
        <f t="shared" si="29"/>
        <v>8.0950000000000006</v>
      </c>
      <c r="X198" s="278"/>
      <c r="Y198" s="301" t="s">
        <v>240</v>
      </c>
      <c r="Z198" s="297">
        <f t="shared" ref="Z198:Z203" si="30">(Z36/1000)/1.02</f>
        <v>8.1538588235294114</v>
      </c>
    </row>
    <row r="199" spans="1:27" ht="13.5" customHeight="1">
      <c r="A199" s="304" t="s">
        <v>241</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241</v>
      </c>
      <c r="P199" s="281">
        <f t="shared" si="28"/>
        <v>9.135883333333334</v>
      </c>
      <c r="Q199" s="281">
        <f t="shared" si="28"/>
        <v>9.3762676470588247</v>
      </c>
      <c r="R199" s="281">
        <f t="shared" si="28"/>
        <v>9.1997500000000016</v>
      </c>
      <c r="S199" s="302">
        <f t="shared" si="28"/>
        <v>8.9855892156862733</v>
      </c>
      <c r="T199" s="278"/>
      <c r="U199" s="298" t="s">
        <v>241</v>
      </c>
      <c r="V199" s="281">
        <f t="shared" si="29"/>
        <v>9.26042156862745</v>
      </c>
      <c r="W199" s="302">
        <f t="shared" si="29"/>
        <v>9.0954460784313724</v>
      </c>
      <c r="X199" s="278"/>
      <c r="Y199" s="298" t="s">
        <v>241</v>
      </c>
      <c r="Z199" s="302">
        <f t="shared" si="30"/>
        <v>9.182716666666666</v>
      </c>
    </row>
    <row r="200" spans="1:27" ht="12.75" customHeight="1">
      <c r="A200" s="298" t="s">
        <v>242</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242</v>
      </c>
      <c r="P200" s="281">
        <f t="shared" si="28"/>
        <v>8.9616411764705877</v>
      </c>
      <c r="Q200" s="281">
        <f t="shared" si="28"/>
        <v>9.3103431372549004</v>
      </c>
      <c r="R200" s="281">
        <f t="shared" si="28"/>
        <v>9.2893882352941173</v>
      </c>
      <c r="S200" s="302">
        <f t="shared" si="28"/>
        <v>9.0199588235294108</v>
      </c>
      <c r="T200" s="278"/>
      <c r="U200" s="298" t="s">
        <v>242</v>
      </c>
      <c r="V200" s="281">
        <f t="shared" si="29"/>
        <v>9.1845509803921566</v>
      </c>
      <c r="W200" s="302">
        <f t="shared" si="29"/>
        <v>9.1579852941176476</v>
      </c>
      <c r="X200" s="278"/>
      <c r="Y200" s="298" t="s">
        <v>242</v>
      </c>
      <c r="Z200" s="302">
        <f t="shared" si="30"/>
        <v>9.1715568627450974</v>
      </c>
    </row>
    <row r="201" spans="1:27" ht="11.25" customHeight="1">
      <c r="A201" s="298" t="s">
        <v>243</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243</v>
      </c>
      <c r="P201" s="281">
        <f t="shared" si="28"/>
        <v>6.7042931372549015</v>
      </c>
      <c r="Q201" s="281">
        <f t="shared" si="28"/>
        <v>7.7891499999999994</v>
      </c>
      <c r="R201" s="281">
        <f t="shared" si="28"/>
        <v>7.3005450980392146</v>
      </c>
      <c r="S201" s="302">
        <f t="shared" si="28"/>
        <v>7.4371490196078422</v>
      </c>
      <c r="T201" s="278"/>
      <c r="U201" s="298" t="s">
        <v>243</v>
      </c>
      <c r="V201" s="281">
        <f t="shared" si="29"/>
        <v>6.9710245098039207</v>
      </c>
      <c r="W201" s="302">
        <f t="shared" si="29"/>
        <v>7.4060264705882348</v>
      </c>
      <c r="X201" s="278"/>
      <c r="Y201" s="298" t="s">
        <v>243</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244</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244</v>
      </c>
      <c r="P203" s="305">
        <f t="shared" si="28"/>
        <v>7.7120196078431373</v>
      </c>
      <c r="Q203" s="305">
        <f t="shared" si="28"/>
        <v>7.887177450980392</v>
      </c>
      <c r="R203" s="305">
        <f t="shared" si="28"/>
        <v>7.8512911764705882</v>
      </c>
      <c r="S203" s="306">
        <f t="shared" si="28"/>
        <v>7.681692156862745</v>
      </c>
      <c r="T203" s="278"/>
      <c r="U203" s="301" t="s">
        <v>244</v>
      </c>
      <c r="V203" s="305">
        <f t="shared" si="29"/>
        <v>7.8028460784313731</v>
      </c>
      <c r="W203" s="306">
        <f t="shared" si="29"/>
        <v>7.7634950980392157</v>
      </c>
      <c r="X203" s="278"/>
      <c r="Y203" s="301" t="s">
        <v>244</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248</v>
      </c>
      <c r="N205" s="314"/>
      <c r="O205" s="284">
        <v>2007</v>
      </c>
      <c r="P205" s="286" t="s">
        <v>218</v>
      </c>
      <c r="Q205" s="286"/>
      <c r="R205" s="286"/>
      <c r="S205" s="286"/>
      <c r="T205" s="278"/>
      <c r="U205" s="284">
        <v>2007</v>
      </c>
      <c r="V205" s="286" t="s">
        <v>219</v>
      </c>
      <c r="W205" s="286"/>
      <c r="X205" s="278"/>
      <c r="Y205" s="284">
        <v>2007</v>
      </c>
      <c r="Z205" s="278"/>
    </row>
    <row r="206" spans="1:27" ht="14.25" thickBot="1">
      <c r="A206" s="291"/>
      <c r="B206" s="292" t="s">
        <v>221</v>
      </c>
      <c r="C206" s="292" t="s">
        <v>222</v>
      </c>
      <c r="D206" s="292" t="s">
        <v>223</v>
      </c>
      <c r="E206" s="292" t="s">
        <v>224</v>
      </c>
      <c r="F206" s="292" t="s">
        <v>225</v>
      </c>
      <c r="G206" s="292" t="s">
        <v>226</v>
      </c>
      <c r="H206" s="292" t="s">
        <v>227</v>
      </c>
      <c r="I206" s="292" t="s">
        <v>228</v>
      </c>
      <c r="J206" s="292" t="s">
        <v>229</v>
      </c>
      <c r="K206" s="292" t="s">
        <v>230</v>
      </c>
      <c r="L206" s="292" t="s">
        <v>231</v>
      </c>
      <c r="M206" s="293" t="s">
        <v>232</v>
      </c>
      <c r="N206" s="278"/>
      <c r="O206" s="291"/>
      <c r="P206" s="292" t="s">
        <v>233</v>
      </c>
      <c r="Q206" s="292" t="s">
        <v>234</v>
      </c>
      <c r="R206" s="292" t="s">
        <v>235</v>
      </c>
      <c r="S206" s="293" t="s">
        <v>236</v>
      </c>
      <c r="T206" s="278"/>
      <c r="U206" s="291"/>
      <c r="V206" s="292" t="s">
        <v>237</v>
      </c>
      <c r="W206" s="293" t="s">
        <v>238</v>
      </c>
      <c r="X206" s="278"/>
      <c r="Y206" s="291"/>
      <c r="Z206" s="294" t="s">
        <v>239</v>
      </c>
    </row>
    <row r="207" spans="1:27" ht="13.5" thickBot="1">
      <c r="A207" s="304" t="s">
        <v>240</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240</v>
      </c>
      <c r="P207" s="296">
        <f t="shared" ref="P207:S212" si="37">(P45/1000)/1.02</f>
        <v>8.2173431372549022</v>
      </c>
      <c r="Q207" s="296">
        <f t="shared" si="37"/>
        <v>7.8720686274509806</v>
      </c>
      <c r="R207" s="296">
        <f t="shared" si="37"/>
        <v>7.905343137254901</v>
      </c>
      <c r="S207" s="297">
        <f t="shared" si="37"/>
        <v>7.6096911764705881</v>
      </c>
      <c r="T207" s="278"/>
      <c r="U207" s="301" t="s">
        <v>240</v>
      </c>
      <c r="V207" s="296">
        <f t="shared" ref="V207:W212" si="38">(V45/1000)/1.02</f>
        <v>8.0426764705882352</v>
      </c>
      <c r="W207" s="297">
        <f t="shared" si="38"/>
        <v>7.7549147058823529</v>
      </c>
      <c r="X207" s="278"/>
      <c r="Y207" s="301" t="s">
        <v>240</v>
      </c>
      <c r="Z207" s="297">
        <f t="shared" ref="Z207:Z212" si="39">(Z45/1000)/1.02</f>
        <v>7.8938803921568619</v>
      </c>
    </row>
    <row r="208" spans="1:27">
      <c r="A208" s="304" t="s">
        <v>241</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241</v>
      </c>
      <c r="P208" s="281">
        <f t="shared" si="37"/>
        <v>9.1065754901960787</v>
      </c>
      <c r="Q208" s="281">
        <f t="shared" si="37"/>
        <v>8.6963303921568613</v>
      </c>
      <c r="R208" s="281">
        <f t="shared" si="37"/>
        <v>8.6213470588235293</v>
      </c>
      <c r="S208" s="302">
        <f t="shared" si="37"/>
        <v>8.3996637254901945</v>
      </c>
      <c r="T208" s="278"/>
      <c r="U208" s="298" t="s">
        <v>241</v>
      </c>
      <c r="V208" s="281">
        <f t="shared" si="38"/>
        <v>8.9084441176470577</v>
      </c>
      <c r="W208" s="302">
        <f t="shared" si="38"/>
        <v>8.510273529411764</v>
      </c>
      <c r="X208" s="278"/>
      <c r="Y208" s="298" t="s">
        <v>241</v>
      </c>
      <c r="Z208" s="302">
        <f t="shared" si="39"/>
        <v>8.7074843137254909</v>
      </c>
    </row>
    <row r="209" spans="1:26">
      <c r="A209" s="298" t="s">
        <v>242</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242</v>
      </c>
      <c r="P209" s="281">
        <f t="shared" si="37"/>
        <v>9.0736980392156852</v>
      </c>
      <c r="Q209" s="281">
        <f t="shared" si="37"/>
        <v>8.6545715686274516</v>
      </c>
      <c r="R209" s="281">
        <f t="shared" si="37"/>
        <v>8.6995411764705874</v>
      </c>
      <c r="S209" s="302">
        <f t="shared" si="37"/>
        <v>8.3020715686274489</v>
      </c>
      <c r="T209" s="278"/>
      <c r="U209" s="298" t="s">
        <v>242</v>
      </c>
      <c r="V209" s="281">
        <f t="shared" si="38"/>
        <v>8.8506715686274511</v>
      </c>
      <c r="W209" s="302">
        <f t="shared" si="38"/>
        <v>8.535207843137254</v>
      </c>
      <c r="X209" s="278"/>
      <c r="Y209" s="298" t="s">
        <v>242</v>
      </c>
      <c r="Z209" s="302">
        <f t="shared" si="39"/>
        <v>8.6916598039215689</v>
      </c>
    </row>
    <row r="210" spans="1:26">
      <c r="A210" s="298" t="s">
        <v>243</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243</v>
      </c>
      <c r="P210" s="281">
        <f t="shared" si="37"/>
        <v>7.7695117647058822</v>
      </c>
      <c r="Q210" s="281">
        <f t="shared" si="37"/>
        <v>7.3865137254901949</v>
      </c>
      <c r="R210" s="281">
        <f t="shared" si="37"/>
        <v>7.4058852941176472</v>
      </c>
      <c r="S210" s="302">
        <f t="shared" si="37"/>
        <v>7.219414705882353</v>
      </c>
      <c r="T210" s="278"/>
      <c r="U210" s="298" t="s">
        <v>243</v>
      </c>
      <c r="V210" s="281">
        <f t="shared" si="38"/>
        <v>7.4187343137254906</v>
      </c>
      <c r="W210" s="302">
        <f t="shared" si="38"/>
        <v>7.2820166666666664</v>
      </c>
      <c r="X210" s="278"/>
      <c r="Y210" s="298" t="s">
        <v>243</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244</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244</v>
      </c>
      <c r="P212" s="305">
        <f t="shared" si="37"/>
        <v>7.7654901960784315</v>
      </c>
      <c r="Q212" s="305">
        <f t="shared" si="37"/>
        <v>7.550416666666667</v>
      </c>
      <c r="R212" s="305">
        <f t="shared" si="37"/>
        <v>7.6437117647058823</v>
      </c>
      <c r="S212" s="306">
        <f t="shared" si="37"/>
        <v>7.4956686274509803</v>
      </c>
      <c r="T212" s="278"/>
      <c r="U212" s="301" t="s">
        <v>244</v>
      </c>
      <c r="V212" s="305">
        <f t="shared" si="38"/>
        <v>7.6587078431372548</v>
      </c>
      <c r="W212" s="306">
        <f t="shared" si="38"/>
        <v>7.5666245098039218</v>
      </c>
      <c r="X212" s="278"/>
      <c r="Y212" s="301" t="s">
        <v>244</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248</v>
      </c>
      <c r="O214" s="284">
        <v>2008</v>
      </c>
      <c r="P214" s="286" t="s">
        <v>218</v>
      </c>
      <c r="Q214" s="286"/>
      <c r="R214" s="286"/>
      <c r="S214" s="286"/>
      <c r="T214" s="278"/>
      <c r="U214" s="284">
        <v>2008</v>
      </c>
      <c r="V214" s="286" t="s">
        <v>219</v>
      </c>
      <c r="W214" s="286"/>
      <c r="X214" s="278"/>
      <c r="Y214" s="284">
        <v>2008</v>
      </c>
      <c r="Z214" s="278"/>
    </row>
    <row r="215" spans="1:26" ht="14.25" thickBot="1">
      <c r="A215" s="291"/>
      <c r="B215" s="292" t="s">
        <v>221</v>
      </c>
      <c r="C215" s="292" t="s">
        <v>222</v>
      </c>
      <c r="D215" s="292" t="s">
        <v>223</v>
      </c>
      <c r="E215" s="292" t="s">
        <v>224</v>
      </c>
      <c r="F215" s="292" t="s">
        <v>225</v>
      </c>
      <c r="G215" s="292" t="s">
        <v>226</v>
      </c>
      <c r="H215" s="292" t="s">
        <v>227</v>
      </c>
      <c r="I215" s="292" t="s">
        <v>228</v>
      </c>
      <c r="J215" s="292" t="s">
        <v>229</v>
      </c>
      <c r="K215" s="292" t="s">
        <v>230</v>
      </c>
      <c r="L215" s="292" t="s">
        <v>231</v>
      </c>
      <c r="M215" s="293" t="s">
        <v>232</v>
      </c>
      <c r="O215" s="291"/>
      <c r="P215" s="292" t="s">
        <v>233</v>
      </c>
      <c r="Q215" s="292" t="s">
        <v>234</v>
      </c>
      <c r="R215" s="292" t="s">
        <v>235</v>
      </c>
      <c r="S215" s="293" t="s">
        <v>236</v>
      </c>
      <c r="T215" s="278"/>
      <c r="U215" s="291"/>
      <c r="V215" s="292" t="s">
        <v>237</v>
      </c>
      <c r="W215" s="293" t="s">
        <v>238</v>
      </c>
      <c r="X215" s="278"/>
      <c r="Y215" s="291"/>
      <c r="Z215" s="294" t="s">
        <v>239</v>
      </c>
    </row>
    <row r="216" spans="1:26" ht="13.5" thickBot="1">
      <c r="A216" s="304" t="s">
        <v>240</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240</v>
      </c>
      <c r="P216" s="296">
        <f t="shared" ref="P216:S221" si="46">(P54/1000)/1.02</f>
        <v>8.035382352941177</v>
      </c>
      <c r="Q216" s="296">
        <f t="shared" si="46"/>
        <v>8.1366470588235291</v>
      </c>
      <c r="R216" s="296">
        <f t="shared" si="46"/>
        <v>7.9881372549019609</v>
      </c>
      <c r="S216" s="297">
        <f t="shared" si="46"/>
        <v>8.1069607843137259</v>
      </c>
      <c r="T216" s="278"/>
      <c r="U216" s="301" t="s">
        <v>240</v>
      </c>
      <c r="V216" s="296">
        <f t="shared" ref="V216:W221" si="47">(V54/1000)/1.02</f>
        <v>8.0882843137254898</v>
      </c>
      <c r="W216" s="297">
        <f t="shared" si="47"/>
        <v>8.0514705882352935</v>
      </c>
      <c r="X216" s="278"/>
      <c r="Y216" s="301" t="s">
        <v>240</v>
      </c>
      <c r="Z216" s="297">
        <f t="shared" ref="Z216:Z221" si="48">(Z54/1000)/1.02</f>
        <v>8.070333333333334</v>
      </c>
    </row>
    <row r="217" spans="1:26">
      <c r="A217" s="304" t="s">
        <v>241</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241</v>
      </c>
      <c r="P217" s="281">
        <f t="shared" si="46"/>
        <v>8.7444411764705894</v>
      </c>
      <c r="Q217" s="281">
        <f t="shared" si="46"/>
        <v>8.7488921568627465</v>
      </c>
      <c r="R217" s="281">
        <f t="shared" si="46"/>
        <v>8.7122901960784311</v>
      </c>
      <c r="S217" s="302">
        <f t="shared" si="46"/>
        <v>8.9845225490196086</v>
      </c>
      <c r="T217" s="278"/>
      <c r="U217" s="298" t="s">
        <v>241</v>
      </c>
      <c r="V217" s="281">
        <f t="shared" si="47"/>
        <v>8.7467303921568629</v>
      </c>
      <c r="W217" s="302">
        <f t="shared" si="47"/>
        <v>8.8584137254901965</v>
      </c>
      <c r="X217" s="278"/>
      <c r="Y217" s="298" t="s">
        <v>241</v>
      </c>
      <c r="Z217" s="302">
        <f t="shared" si="48"/>
        <v>8.7989225490196077</v>
      </c>
    </row>
    <row r="218" spans="1:26">
      <c r="A218" s="298" t="s">
        <v>242</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242</v>
      </c>
      <c r="P218" s="281">
        <f t="shared" si="46"/>
        <v>8.6352647058823528</v>
      </c>
      <c r="Q218" s="281">
        <f t="shared" si="46"/>
        <v>8.7868852941176456</v>
      </c>
      <c r="R218" s="281">
        <f t="shared" si="46"/>
        <v>8.876522549019608</v>
      </c>
      <c r="S218" s="302">
        <f t="shared" si="46"/>
        <v>8.9715284313725494</v>
      </c>
      <c r="T218" s="278"/>
      <c r="U218" s="298" t="s">
        <v>242</v>
      </c>
      <c r="V218" s="281">
        <f t="shared" si="47"/>
        <v>8.718697058823528</v>
      </c>
      <c r="W218" s="302">
        <f t="shared" si="47"/>
        <v>8.9132499999999997</v>
      </c>
      <c r="X218" s="278"/>
      <c r="Y218" s="298" t="s">
        <v>242</v>
      </c>
      <c r="Z218" s="302">
        <f t="shared" si="48"/>
        <v>8.8163754901960765</v>
      </c>
    </row>
    <row r="219" spans="1:26">
      <c r="A219" s="298" t="s">
        <v>243</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243</v>
      </c>
      <c r="P219" s="281">
        <f t="shared" si="46"/>
        <v>7.5246862745098042</v>
      </c>
      <c r="Q219" s="281">
        <f t="shared" si="46"/>
        <v>6.8169441176470595</v>
      </c>
      <c r="R219" s="281">
        <f t="shared" si="46"/>
        <v>7.7539901960784308</v>
      </c>
      <c r="S219" s="302">
        <f t="shared" si="46"/>
        <v>7.6205558823529405</v>
      </c>
      <c r="T219" s="278"/>
      <c r="U219" s="298" t="s">
        <v>243</v>
      </c>
      <c r="V219" s="281">
        <f t="shared" si="47"/>
        <v>7.3396186274509807</v>
      </c>
      <c r="W219" s="302">
        <f t="shared" si="47"/>
        <v>7.7120196078431373</v>
      </c>
      <c r="X219" s="278"/>
      <c r="Y219" s="298" t="s">
        <v>243</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244</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244</v>
      </c>
      <c r="P221" s="305">
        <f t="shared" si="46"/>
        <v>7.7561568627450974</v>
      </c>
      <c r="Q221" s="305">
        <f t="shared" si="46"/>
        <v>7.8521107843137248</v>
      </c>
      <c r="R221" s="305">
        <f t="shared" si="46"/>
        <v>7.734647058823529</v>
      </c>
      <c r="S221" s="306">
        <f t="shared" si="46"/>
        <v>7.8173382352941179</v>
      </c>
      <c r="T221" s="278"/>
      <c r="U221" s="301" t="s">
        <v>244</v>
      </c>
      <c r="V221" s="305">
        <f t="shared" si="47"/>
        <v>7.8071382352941177</v>
      </c>
      <c r="W221" s="306">
        <f t="shared" si="47"/>
        <v>7.7795303921568628</v>
      </c>
      <c r="X221" s="278"/>
      <c r="Y221" s="301" t="s">
        <v>244</v>
      </c>
      <c r="Z221" s="306">
        <f t="shared" si="48"/>
        <v>7.7934519607843136</v>
      </c>
    </row>
    <row r="223" spans="1:26" ht="16.5" thickBot="1">
      <c r="A223" s="284">
        <v>2009</v>
      </c>
      <c r="B223" s="278"/>
      <c r="C223" s="278"/>
      <c r="D223" s="278"/>
      <c r="E223" s="278"/>
      <c r="F223" s="278"/>
      <c r="G223" s="278"/>
      <c r="H223" s="278"/>
      <c r="I223" s="278"/>
      <c r="J223" s="278"/>
      <c r="K223" s="278"/>
      <c r="L223" s="278"/>
      <c r="M223" s="283" t="s">
        <v>248</v>
      </c>
      <c r="O223" s="284">
        <v>2009</v>
      </c>
      <c r="P223" s="286" t="s">
        <v>218</v>
      </c>
      <c r="Q223" s="286"/>
      <c r="R223" s="286"/>
      <c r="S223" s="286"/>
      <c r="T223" s="278"/>
      <c r="U223" s="284">
        <v>2009</v>
      </c>
      <c r="V223" s="286" t="s">
        <v>219</v>
      </c>
      <c r="W223" s="286"/>
      <c r="X223" s="278"/>
      <c r="Y223" s="284">
        <v>2009</v>
      </c>
      <c r="Z223" s="278"/>
    </row>
    <row r="224" spans="1:26" ht="14.25" thickBot="1">
      <c r="A224" s="291"/>
      <c r="B224" s="292" t="s">
        <v>221</v>
      </c>
      <c r="C224" s="292" t="s">
        <v>222</v>
      </c>
      <c r="D224" s="292" t="s">
        <v>223</v>
      </c>
      <c r="E224" s="292" t="s">
        <v>224</v>
      </c>
      <c r="F224" s="292" t="s">
        <v>225</v>
      </c>
      <c r="G224" s="292" t="s">
        <v>226</v>
      </c>
      <c r="H224" s="292" t="s">
        <v>227</v>
      </c>
      <c r="I224" s="292" t="s">
        <v>228</v>
      </c>
      <c r="J224" s="292" t="s">
        <v>229</v>
      </c>
      <c r="K224" s="292" t="s">
        <v>230</v>
      </c>
      <c r="L224" s="292" t="s">
        <v>231</v>
      </c>
      <c r="M224" s="293" t="s">
        <v>232</v>
      </c>
      <c r="O224" s="291"/>
      <c r="P224" s="292" t="s">
        <v>233</v>
      </c>
      <c r="Q224" s="292" t="s">
        <v>234</v>
      </c>
      <c r="R224" s="292" t="s">
        <v>235</v>
      </c>
      <c r="S224" s="293" t="s">
        <v>236</v>
      </c>
      <c r="T224" s="278"/>
      <c r="U224" s="291"/>
      <c r="V224" s="292" t="s">
        <v>237</v>
      </c>
      <c r="W224" s="293" t="s">
        <v>238</v>
      </c>
      <c r="X224" s="278"/>
      <c r="Y224" s="291"/>
      <c r="Z224" s="294" t="s">
        <v>239</v>
      </c>
    </row>
    <row r="225" spans="1:28" ht="13.5" thickBot="1">
      <c r="A225" s="304" t="s">
        <v>240</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240</v>
      </c>
      <c r="P225" s="296">
        <f t="shared" ref="P225:S230" si="55">(P63/1000)/1.02</f>
        <v>9.1140000000000008</v>
      </c>
      <c r="Q225" s="296">
        <f t="shared" si="55"/>
        <v>9.4592254901960793</v>
      </c>
      <c r="R225" s="296">
        <f t="shared" si="55"/>
        <v>9.3113627450980392</v>
      </c>
      <c r="S225" s="297">
        <f t="shared" si="55"/>
        <v>8.9406960784313725</v>
      </c>
      <c r="T225" s="278"/>
      <c r="U225" s="301" t="s">
        <v>240</v>
      </c>
      <c r="V225" s="296">
        <f t="shared" ref="V225:W230" si="56">(V63/1000)/1.02</f>
        <v>9.2970882352941189</v>
      </c>
      <c r="W225" s="297">
        <f t="shared" si="56"/>
        <v>9.1325294117647058</v>
      </c>
      <c r="X225" s="278"/>
      <c r="Y225" s="301" t="s">
        <v>240</v>
      </c>
      <c r="Z225" s="297">
        <f t="shared" ref="Z225:Z230" si="57">(Z63/1000)/1.02</f>
        <v>9.215107843137254</v>
      </c>
      <c r="AA225" s="225"/>
    </row>
    <row r="226" spans="1:28">
      <c r="A226" s="304" t="s">
        <v>241</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241</v>
      </c>
      <c r="P226" s="281">
        <f t="shared" si="55"/>
        <v>9.9216872549019595</v>
      </c>
      <c r="Q226" s="281">
        <f t="shared" si="55"/>
        <v>10.33304019607843</v>
      </c>
      <c r="R226" s="281">
        <f t="shared" si="55"/>
        <v>10.393694117647057</v>
      </c>
      <c r="S226" s="302">
        <f t="shared" si="55"/>
        <v>10.194032352941177</v>
      </c>
      <c r="T226" s="278"/>
      <c r="U226" s="298" t="s">
        <v>241</v>
      </c>
      <c r="V226" s="281">
        <f t="shared" si="56"/>
        <v>10.129090196078431</v>
      </c>
      <c r="W226" s="302">
        <f t="shared" si="56"/>
        <v>10.298413725490196</v>
      </c>
      <c r="X226" s="278"/>
      <c r="Y226" s="298" t="s">
        <v>241</v>
      </c>
      <c r="Z226" s="302">
        <f t="shared" si="57"/>
        <v>10.209119607843137</v>
      </c>
      <c r="AA226" s="225"/>
    </row>
    <row r="227" spans="1:28">
      <c r="A227" s="298" t="s">
        <v>242</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242</v>
      </c>
      <c r="P227" s="281">
        <f t="shared" si="55"/>
        <v>10.127084313725492</v>
      </c>
      <c r="Q227" s="281">
        <f t="shared" si="55"/>
        <v>10.607463725490195</v>
      </c>
      <c r="R227" s="281">
        <f t="shared" si="55"/>
        <v>10.678729411764705</v>
      </c>
      <c r="S227" s="302">
        <f t="shared" si="55"/>
        <v>10.469009803921569</v>
      </c>
      <c r="T227" s="278"/>
      <c r="U227" s="298" t="s">
        <v>242</v>
      </c>
      <c r="V227" s="281">
        <f t="shared" si="56"/>
        <v>10.384846078431371</v>
      </c>
      <c r="W227" s="302">
        <f t="shared" si="56"/>
        <v>10.570888235294118</v>
      </c>
      <c r="X227" s="278"/>
      <c r="Y227" s="298" t="s">
        <v>242</v>
      </c>
      <c r="Z227" s="302">
        <f t="shared" si="57"/>
        <v>10.491053921568627</v>
      </c>
      <c r="AA227" s="225"/>
    </row>
    <row r="228" spans="1:28">
      <c r="A228" s="298" t="s">
        <v>243</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243</v>
      </c>
      <c r="P228" s="281">
        <f t="shared" si="55"/>
        <v>8.2597725490196101</v>
      </c>
      <c r="Q228" s="281">
        <f t="shared" si="55"/>
        <v>8</v>
      </c>
      <c r="R228" s="281">
        <f t="shared" si="55"/>
        <v>7.4519607843137257</v>
      </c>
      <c r="S228" s="302">
        <f t="shared" si="55"/>
        <v>8.4489656862745086</v>
      </c>
      <c r="T228" s="278"/>
      <c r="U228" s="298" t="s">
        <v>243</v>
      </c>
      <c r="V228" s="281">
        <f t="shared" si="56"/>
        <v>8.177582352941176</v>
      </c>
      <c r="W228" s="302">
        <f t="shared" si="56"/>
        <v>7.8492343137254901</v>
      </c>
      <c r="X228" s="278"/>
      <c r="Y228" s="298" t="s">
        <v>243</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244</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244</v>
      </c>
      <c r="P230" s="305">
        <f t="shared" si="55"/>
        <v>8.5685078431372563</v>
      </c>
      <c r="Q230" s="305">
        <f t="shared" si="55"/>
        <v>8.9562558823529397</v>
      </c>
      <c r="R230" s="305">
        <f t="shared" si="55"/>
        <v>9.0038568627450974</v>
      </c>
      <c r="S230" s="306">
        <f t="shared" si="55"/>
        <v>8.8139637254901952</v>
      </c>
      <c r="T230" s="278"/>
      <c r="U230" s="301" t="s">
        <v>244</v>
      </c>
      <c r="V230" s="305">
        <f t="shared" si="56"/>
        <v>8.7772176470588228</v>
      </c>
      <c r="W230" s="306">
        <f t="shared" si="56"/>
        <v>8.9122078431372547</v>
      </c>
      <c r="X230" s="278"/>
      <c r="Y230" s="301" t="s">
        <v>244</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248</v>
      </c>
      <c r="O232" s="284">
        <v>2010</v>
      </c>
      <c r="P232" s="286" t="s">
        <v>218</v>
      </c>
      <c r="Q232" s="286"/>
      <c r="R232" s="286"/>
      <c r="S232" s="286"/>
      <c r="T232" s="278"/>
      <c r="U232" s="284">
        <v>2010</v>
      </c>
      <c r="V232" s="286" t="s">
        <v>219</v>
      </c>
      <c r="W232" s="286"/>
      <c r="X232" s="278"/>
      <c r="Y232" s="284">
        <v>2010</v>
      </c>
      <c r="Z232" s="278"/>
    </row>
    <row r="233" spans="1:28" ht="14.25" thickBot="1">
      <c r="A233" s="291"/>
      <c r="B233" s="292" t="s">
        <v>221</v>
      </c>
      <c r="C233" s="292" t="s">
        <v>222</v>
      </c>
      <c r="D233" s="292" t="s">
        <v>223</v>
      </c>
      <c r="E233" s="292" t="s">
        <v>224</v>
      </c>
      <c r="F233" s="292" t="s">
        <v>225</v>
      </c>
      <c r="G233" s="292" t="s">
        <v>226</v>
      </c>
      <c r="H233" s="292" t="s">
        <v>227</v>
      </c>
      <c r="I233" s="292" t="s">
        <v>228</v>
      </c>
      <c r="J233" s="292" t="s">
        <v>229</v>
      </c>
      <c r="K233" s="292" t="s">
        <v>230</v>
      </c>
      <c r="L233" s="292" t="s">
        <v>231</v>
      </c>
      <c r="M233" s="293" t="s">
        <v>232</v>
      </c>
      <c r="O233" s="291"/>
      <c r="P233" s="292" t="s">
        <v>233</v>
      </c>
      <c r="Q233" s="292" t="s">
        <v>234</v>
      </c>
      <c r="R233" s="292" t="s">
        <v>235</v>
      </c>
      <c r="S233" s="293" t="s">
        <v>236</v>
      </c>
      <c r="T233" s="278"/>
      <c r="U233" s="291"/>
      <c r="V233" s="292" t="s">
        <v>237</v>
      </c>
      <c r="W233" s="293" t="s">
        <v>238</v>
      </c>
      <c r="X233" s="278"/>
      <c r="Y233" s="291"/>
      <c r="Z233" s="294" t="s">
        <v>239</v>
      </c>
      <c r="AB233" s="225"/>
    </row>
    <row r="234" spans="1:28" ht="13.5" thickBot="1">
      <c r="A234" s="304" t="s">
        <v>240</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240</v>
      </c>
      <c r="P234" s="296">
        <f t="shared" ref="P234:S239" si="64">(P72/1000)/1.02</f>
        <v>9.1714901960784303</v>
      </c>
      <c r="Q234" s="296">
        <f t="shared" si="64"/>
        <v>8.5377058823529399</v>
      </c>
      <c r="R234" s="296">
        <f t="shared" si="64"/>
        <v>8.5019019607843145</v>
      </c>
      <c r="S234" s="297">
        <f t="shared" si="64"/>
        <v>9.3745568627450986</v>
      </c>
      <c r="T234" s="278"/>
      <c r="U234" s="301" t="s">
        <v>240</v>
      </c>
      <c r="V234" s="296">
        <f t="shared" ref="V234:W239" si="65">(V72/1000)/1.02</f>
        <v>8.8310098039215674</v>
      </c>
      <c r="W234" s="297">
        <f t="shared" si="65"/>
        <v>8.9572784313725506</v>
      </c>
      <c r="X234" s="278"/>
      <c r="Y234" s="301" t="s">
        <v>240</v>
      </c>
      <c r="Z234" s="297">
        <f t="shared" ref="Z234:Z239" si="66">(Z72/1000)/1.02</f>
        <v>8.8967921568627428</v>
      </c>
      <c r="AA234" s="225"/>
      <c r="AB234" s="225"/>
    </row>
    <row r="235" spans="1:28">
      <c r="A235" s="304" t="s">
        <v>241</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241</v>
      </c>
      <c r="P235" s="281">
        <f t="shared" si="64"/>
        <v>10.27494705882353</v>
      </c>
      <c r="Q235" s="281">
        <f t="shared" si="64"/>
        <v>9.1498107843137255</v>
      </c>
      <c r="R235" s="281">
        <f t="shared" si="64"/>
        <v>9.1116088235294121</v>
      </c>
      <c r="S235" s="302">
        <f t="shared" si="64"/>
        <v>10.493461764705883</v>
      </c>
      <c r="T235" s="278"/>
      <c r="U235" s="298" t="s">
        <v>241</v>
      </c>
      <c r="V235" s="281">
        <f t="shared" si="65"/>
        <v>9.656807843137253</v>
      </c>
      <c r="W235" s="302">
        <f t="shared" si="65"/>
        <v>9.8416039215686268</v>
      </c>
      <c r="X235" s="278"/>
      <c r="Y235" s="298" t="s">
        <v>241</v>
      </c>
      <c r="Z235" s="302">
        <f t="shared" si="66"/>
        <v>9.7550254901960791</v>
      </c>
      <c r="AA235" s="225"/>
      <c r="AB235" s="225"/>
    </row>
    <row r="236" spans="1:28">
      <c r="A236" s="298" t="s">
        <v>242</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242</v>
      </c>
      <c r="P236" s="281">
        <f t="shared" si="64"/>
        <v>10.450186274509804</v>
      </c>
      <c r="Q236" s="281">
        <f t="shared" si="64"/>
        <v>9.2520352941176469</v>
      </c>
      <c r="R236" s="281">
        <f t="shared" si="64"/>
        <v>9.2644970588235296</v>
      </c>
      <c r="S236" s="302">
        <f t="shared" si="64"/>
        <v>10.720519607843137</v>
      </c>
      <c r="T236" s="278"/>
      <c r="U236" s="298" t="s">
        <v>242</v>
      </c>
      <c r="V236" s="281">
        <f t="shared" si="65"/>
        <v>9.6679715686274506</v>
      </c>
      <c r="W236" s="302">
        <f t="shared" si="65"/>
        <v>9.9324441176470586</v>
      </c>
      <c r="X236" s="278"/>
      <c r="Y236" s="298" t="s">
        <v>242</v>
      </c>
      <c r="Z236" s="302">
        <f t="shared" si="66"/>
        <v>9.8349794117647065</v>
      </c>
      <c r="AA236" s="225"/>
      <c r="AB236" s="225"/>
    </row>
    <row r="237" spans="1:28">
      <c r="A237" s="298" t="s">
        <v>243</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243</v>
      </c>
      <c r="P237" s="281">
        <f t="shared" si="64"/>
        <v>9.3637245098039212</v>
      </c>
      <c r="Q237" s="281">
        <f t="shared" si="64"/>
        <v>8.2457578431372553</v>
      </c>
      <c r="R237" s="281">
        <f t="shared" si="64"/>
        <v>8.1555019607843136</v>
      </c>
      <c r="S237" s="302">
        <f t="shared" si="64"/>
        <v>8.0918294117647047</v>
      </c>
      <c r="T237" s="278"/>
      <c r="U237" s="298" t="s">
        <v>243</v>
      </c>
      <c r="V237" s="281">
        <f t="shared" si="65"/>
        <v>8.5879921568627449</v>
      </c>
      <c r="W237" s="302">
        <f t="shared" si="65"/>
        <v>8.1081578431372545</v>
      </c>
      <c r="X237" s="278"/>
      <c r="Y237" s="298" t="s">
        <v>243</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244</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244</v>
      </c>
      <c r="P239" s="305">
        <f t="shared" si="64"/>
        <v>8.9429284313725486</v>
      </c>
      <c r="Q239" s="305">
        <f t="shared" si="64"/>
        <v>8.2848284313725475</v>
      </c>
      <c r="R239" s="305">
        <f t="shared" si="64"/>
        <v>8.2859823529411756</v>
      </c>
      <c r="S239" s="306">
        <f t="shared" si="64"/>
        <v>8.7062421568627446</v>
      </c>
      <c r="T239" s="278"/>
      <c r="U239" s="301" t="s">
        <v>244</v>
      </c>
      <c r="V239" s="305">
        <f t="shared" si="65"/>
        <v>8.5867294117647059</v>
      </c>
      <c r="W239" s="306">
        <f t="shared" si="65"/>
        <v>8.5009382352941163</v>
      </c>
      <c r="X239" s="278"/>
      <c r="Y239" s="301" t="s">
        <v>244</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248</v>
      </c>
      <c r="O241" s="284">
        <v>2011</v>
      </c>
      <c r="P241" s="286" t="s">
        <v>218</v>
      </c>
      <c r="Q241" s="286"/>
      <c r="R241" s="286"/>
      <c r="S241" s="286"/>
      <c r="T241" s="278"/>
      <c r="U241" s="284">
        <v>2011</v>
      </c>
      <c r="V241" s="286" t="s">
        <v>219</v>
      </c>
      <c r="W241" s="286"/>
      <c r="X241" s="278"/>
      <c r="Y241" s="284">
        <v>2011</v>
      </c>
      <c r="Z241" s="278"/>
    </row>
    <row r="242" spans="1:27" ht="14.25" thickBot="1">
      <c r="A242" s="291"/>
      <c r="B242" s="292" t="s">
        <v>221</v>
      </c>
      <c r="C242" s="292" t="s">
        <v>222</v>
      </c>
      <c r="D242" s="292" t="s">
        <v>223</v>
      </c>
      <c r="E242" s="292" t="s">
        <v>224</v>
      </c>
      <c r="F242" s="292" t="s">
        <v>225</v>
      </c>
      <c r="G242" s="292" t="s">
        <v>226</v>
      </c>
      <c r="H242" s="292" t="s">
        <v>227</v>
      </c>
      <c r="I242" s="292" t="s">
        <v>228</v>
      </c>
      <c r="J242" s="292" t="s">
        <v>229</v>
      </c>
      <c r="K242" s="292" t="s">
        <v>230</v>
      </c>
      <c r="L242" s="292" t="s">
        <v>231</v>
      </c>
      <c r="M242" s="293" t="s">
        <v>232</v>
      </c>
      <c r="O242" s="291"/>
      <c r="P242" s="292" t="s">
        <v>233</v>
      </c>
      <c r="Q242" s="292" t="s">
        <v>234</v>
      </c>
      <c r="R242" s="292" t="s">
        <v>235</v>
      </c>
      <c r="S242" s="293" t="s">
        <v>236</v>
      </c>
      <c r="T242" s="278"/>
      <c r="U242" s="291"/>
      <c r="V242" s="292" t="s">
        <v>237</v>
      </c>
      <c r="W242" s="293" t="s">
        <v>238</v>
      </c>
      <c r="X242" s="278"/>
      <c r="Y242" s="291"/>
      <c r="Z242" s="294" t="s">
        <v>239</v>
      </c>
    </row>
    <row r="243" spans="1:27" ht="13.5" thickBot="1">
      <c r="A243" s="304" t="s">
        <v>240</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240</v>
      </c>
      <c r="P243" s="296">
        <f t="shared" ref="P243:S248" si="73">(P81/1000)/1.02</f>
        <v>10.293496078431373</v>
      </c>
      <c r="Q243" s="296">
        <f t="shared" si="73"/>
        <v>10.721696078431371</v>
      </c>
      <c r="R243" s="296">
        <f t="shared" si="73"/>
        <v>11.306509803921568</v>
      </c>
      <c r="S243" s="297">
        <f t="shared" si="73"/>
        <v>12.042264705882353</v>
      </c>
      <c r="T243" s="278"/>
      <c r="U243" s="295" t="s">
        <v>240</v>
      </c>
      <c r="V243" s="296">
        <f t="shared" ref="V243:W248" si="74">(V81/1000)/1.02</f>
        <v>10.494696078431373</v>
      </c>
      <c r="W243" s="297">
        <f t="shared" si="74"/>
        <v>11.692862745098038</v>
      </c>
      <c r="X243" s="278"/>
      <c r="Y243" s="295" t="s">
        <v>240</v>
      </c>
      <c r="Z243" s="297">
        <f t="shared" ref="Z243:Z248" si="75">(Z81/1000)/1.02</f>
        <v>11.099666666666666</v>
      </c>
      <c r="AA243" s="225"/>
    </row>
    <row r="244" spans="1:27">
      <c r="A244" s="304" t="s">
        <v>241</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241</v>
      </c>
      <c r="P244" s="299">
        <f t="shared" si="73"/>
        <v>11.495216666666666</v>
      </c>
      <c r="Q244" s="299">
        <f t="shared" si="73"/>
        <v>11.733939215686275</v>
      </c>
      <c r="R244" s="299">
        <f t="shared" si="73"/>
        <v>12.492946078431373</v>
      </c>
      <c r="S244" s="300">
        <f t="shared" si="73"/>
        <v>13.451011764705882</v>
      </c>
      <c r="T244" s="278"/>
      <c r="U244" s="304" t="s">
        <v>241</v>
      </c>
      <c r="V244" s="299">
        <f t="shared" si="74"/>
        <v>11.605275490196076</v>
      </c>
      <c r="W244" s="300">
        <f t="shared" si="74"/>
        <v>12.9787431372549</v>
      </c>
      <c r="X244" s="278"/>
      <c r="Y244" s="304" t="s">
        <v>241</v>
      </c>
      <c r="Z244" s="300">
        <f t="shared" si="75"/>
        <v>12.249729411764706</v>
      </c>
      <c r="AA244" s="225"/>
    </row>
    <row r="245" spans="1:27">
      <c r="A245" s="298" t="s">
        <v>242</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242</v>
      </c>
      <c r="P245" s="281">
        <f t="shared" si="73"/>
        <v>11.585163725490196</v>
      </c>
      <c r="Q245" s="281">
        <f t="shared" si="73"/>
        <v>11.736373529411765</v>
      </c>
      <c r="R245" s="281">
        <f t="shared" si="73"/>
        <v>12.725842156862745</v>
      </c>
      <c r="S245" s="302">
        <f t="shared" si="73"/>
        <v>13.546566666666665</v>
      </c>
      <c r="T245" s="278"/>
      <c r="U245" s="298" t="s">
        <v>242</v>
      </c>
      <c r="V245" s="281">
        <f t="shared" si="74"/>
        <v>11.650693137254903</v>
      </c>
      <c r="W245" s="302">
        <f t="shared" si="74"/>
        <v>13.287360784313725</v>
      </c>
      <c r="X245" s="278"/>
      <c r="Y245" s="298" t="s">
        <v>242</v>
      </c>
      <c r="Z245" s="302">
        <f t="shared" si="75"/>
        <v>12.796916666666666</v>
      </c>
      <c r="AA245" s="225"/>
    </row>
    <row r="246" spans="1:27">
      <c r="A246" s="298" t="s">
        <v>243</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243</v>
      </c>
      <c r="P246" s="281">
        <f t="shared" si="73"/>
        <v>8.2209303921568626</v>
      </c>
      <c r="Q246" s="281">
        <f t="shared" si="73"/>
        <v>9.3122950980392147</v>
      </c>
      <c r="R246" s="281">
        <f t="shared" si="73"/>
        <v>9.9824588235294112</v>
      </c>
      <c r="S246" s="302">
        <f t="shared" si="73"/>
        <v>10.63457843137255</v>
      </c>
      <c r="T246" s="278"/>
      <c r="U246" s="298" t="s">
        <v>243</v>
      </c>
      <c r="V246" s="281">
        <f t="shared" si="74"/>
        <v>8.828370588235293</v>
      </c>
      <c r="W246" s="302">
        <f t="shared" si="74"/>
        <v>10.561392156862746</v>
      </c>
      <c r="X246" s="278"/>
      <c r="Y246" s="298" t="s">
        <v>243</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244</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244</v>
      </c>
      <c r="P248" s="305">
        <f t="shared" si="73"/>
        <v>9.4584078431372536</v>
      </c>
      <c r="Q248" s="305">
        <f t="shared" si="73"/>
        <v>9.9747784313725472</v>
      </c>
      <c r="R248" s="305">
        <f t="shared" si="73"/>
        <v>10.728048039215688</v>
      </c>
      <c r="S248" s="306">
        <f t="shared" si="73"/>
        <v>11.504847058823527</v>
      </c>
      <c r="T248" s="278"/>
      <c r="U248" s="301" t="s">
        <v>244</v>
      </c>
      <c r="V248" s="305">
        <f t="shared" si="74"/>
        <v>9.7111499999999982</v>
      </c>
      <c r="W248" s="306">
        <f t="shared" si="74"/>
        <v>11.133428431372549</v>
      </c>
      <c r="X248" s="278"/>
      <c r="Y248" s="301" t="s">
        <v>244</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248</v>
      </c>
      <c r="O250" s="284">
        <v>2012</v>
      </c>
      <c r="P250" s="286" t="s">
        <v>218</v>
      </c>
      <c r="Q250" s="286"/>
      <c r="R250" s="286"/>
      <c r="S250" s="286"/>
      <c r="T250" s="278"/>
      <c r="U250" s="284">
        <v>2012</v>
      </c>
      <c r="V250" s="286" t="s">
        <v>219</v>
      </c>
      <c r="W250" s="286"/>
      <c r="X250" s="278"/>
      <c r="Y250" s="284">
        <v>2012</v>
      </c>
      <c r="Z250" s="278"/>
    </row>
    <row r="251" spans="1:27" ht="14.25" thickBot="1">
      <c r="A251" s="291"/>
      <c r="B251" s="292" t="s">
        <v>221</v>
      </c>
      <c r="C251" s="292" t="s">
        <v>222</v>
      </c>
      <c r="D251" s="292" t="s">
        <v>223</v>
      </c>
      <c r="E251" s="292" t="s">
        <v>224</v>
      </c>
      <c r="F251" s="292" t="s">
        <v>225</v>
      </c>
      <c r="G251" s="292" t="s">
        <v>226</v>
      </c>
      <c r="H251" s="292" t="s">
        <v>227</v>
      </c>
      <c r="I251" s="292" t="s">
        <v>228</v>
      </c>
      <c r="J251" s="292" t="s">
        <v>229</v>
      </c>
      <c r="K251" s="292" t="s">
        <v>230</v>
      </c>
      <c r="L251" s="292" t="s">
        <v>231</v>
      </c>
      <c r="M251" s="293" t="s">
        <v>232</v>
      </c>
      <c r="O251" s="291"/>
      <c r="P251" s="292" t="s">
        <v>233</v>
      </c>
      <c r="Q251" s="292" t="s">
        <v>234</v>
      </c>
      <c r="R251" s="292" t="s">
        <v>235</v>
      </c>
      <c r="S251" s="293" t="s">
        <v>236</v>
      </c>
      <c r="T251" s="278"/>
      <c r="U251" s="291"/>
      <c r="V251" s="292" t="s">
        <v>237</v>
      </c>
      <c r="W251" s="293" t="s">
        <v>238</v>
      </c>
      <c r="X251" s="278"/>
      <c r="Y251" s="291"/>
      <c r="Z251" s="294" t="s">
        <v>239</v>
      </c>
    </row>
    <row r="252" spans="1:27" ht="13.5" thickBot="1">
      <c r="A252" s="304" t="s">
        <v>240</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240</v>
      </c>
      <c r="P252" s="296">
        <f t="shared" ref="P252:S257" si="82">(P90/1000)/1.02</f>
        <v>12.795205882352942</v>
      </c>
      <c r="Q252" s="296">
        <f t="shared" si="82"/>
        <v>12.370480392156862</v>
      </c>
      <c r="R252" s="296">
        <f t="shared" si="82"/>
        <v>12.735941176470588</v>
      </c>
      <c r="S252" s="297">
        <f t="shared" si="82"/>
        <v>12.54006862745098</v>
      </c>
      <c r="T252" s="278"/>
      <c r="U252" s="295" t="s">
        <v>240</v>
      </c>
      <c r="V252" s="296">
        <f t="shared" ref="V252:W257" si="83">(V90/1000)/1.02</f>
        <v>12.573382352941175</v>
      </c>
      <c r="W252" s="297">
        <f t="shared" si="83"/>
        <v>12.633343137254903</v>
      </c>
      <c r="X252" s="278"/>
      <c r="Y252" s="295" t="s">
        <v>240</v>
      </c>
      <c r="Z252" s="297">
        <f t="shared" ref="Z252:Z257" si="84">(Z90/1000)/1.02</f>
        <v>12.603137254901961</v>
      </c>
      <c r="AA252" s="225"/>
    </row>
    <row r="253" spans="1:27">
      <c r="A253" s="304" t="s">
        <v>241</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241</v>
      </c>
      <c r="P253" s="299">
        <f t="shared" si="82"/>
        <v>13.807036274509803</v>
      </c>
      <c r="Q253" s="299">
        <f t="shared" si="82"/>
        <v>13.029750980392157</v>
      </c>
      <c r="R253" s="299">
        <f t="shared" si="82"/>
        <v>13.622970588235296</v>
      </c>
      <c r="S253" s="300">
        <f t="shared" si="82"/>
        <v>13.52010588235294</v>
      </c>
      <c r="T253" s="278"/>
      <c r="U253" s="304" t="s">
        <v>241</v>
      </c>
      <c r="V253" s="299">
        <f t="shared" si="83"/>
        <v>13.407085294117648</v>
      </c>
      <c r="W253" s="300">
        <f t="shared" si="83"/>
        <v>13.569479411764707</v>
      </c>
      <c r="X253" s="278"/>
      <c r="Y253" s="304" t="s">
        <v>241</v>
      </c>
      <c r="Z253" s="300">
        <f t="shared" si="84"/>
        <v>13.484396078431374</v>
      </c>
      <c r="AA253" s="225"/>
    </row>
    <row r="254" spans="1:27">
      <c r="A254" s="298" t="s">
        <v>242</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242</v>
      </c>
      <c r="P254" s="281">
        <f t="shared" si="82"/>
        <v>13.851040196078429</v>
      </c>
      <c r="Q254" s="281">
        <f t="shared" si="82"/>
        <v>12.997743137254901</v>
      </c>
      <c r="R254" s="281">
        <f t="shared" si="82"/>
        <v>13.583705882352939</v>
      </c>
      <c r="S254" s="302">
        <f t="shared" si="82"/>
        <v>13.569149999999999</v>
      </c>
      <c r="T254" s="278"/>
      <c r="U254" s="298" t="s">
        <v>242</v>
      </c>
      <c r="V254" s="281">
        <f t="shared" si="83"/>
        <v>13.378585294117645</v>
      </c>
      <c r="W254" s="302">
        <f t="shared" si="83"/>
        <v>13.576246078431373</v>
      </c>
      <c r="X254" s="278"/>
      <c r="Y254" s="298" t="s">
        <v>242</v>
      </c>
      <c r="Z254" s="302">
        <f t="shared" si="84"/>
        <v>13.469354901960784</v>
      </c>
      <c r="AA254" s="225"/>
    </row>
    <row r="255" spans="1:27">
      <c r="A255" s="298" t="s">
        <v>243</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243</v>
      </c>
      <c r="P255" s="281">
        <f t="shared" si="82"/>
        <v>11.968111764705881</v>
      </c>
      <c r="Q255" s="281">
        <f t="shared" si="82"/>
        <v>10.312019607843137</v>
      </c>
      <c r="R255" s="281">
        <f t="shared" si="82"/>
        <v>0</v>
      </c>
      <c r="S255" s="302">
        <f t="shared" si="82"/>
        <v>12.208735294117647</v>
      </c>
      <c r="T255" s="278"/>
      <c r="U255" s="298" t="s">
        <v>243</v>
      </c>
      <c r="V255" s="281">
        <f t="shared" si="83"/>
        <v>11.923667647058823</v>
      </c>
      <c r="W255" s="302">
        <f t="shared" si="83"/>
        <v>12.208735294117647</v>
      </c>
      <c r="X255" s="278"/>
      <c r="Y255" s="298" t="s">
        <v>243</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244</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244</v>
      </c>
      <c r="P257" s="305">
        <f t="shared" si="82"/>
        <v>12.189649999999999</v>
      </c>
      <c r="Q257" s="305">
        <f t="shared" si="82"/>
        <v>12.188991176470589</v>
      </c>
      <c r="R257" s="305">
        <f t="shared" si="82"/>
        <v>12.505558823529412</v>
      </c>
      <c r="S257" s="306">
        <f t="shared" si="82"/>
        <v>12.47554019607843</v>
      </c>
      <c r="T257" s="278"/>
      <c r="U257" s="301" t="s">
        <v>244</v>
      </c>
      <c r="V257" s="305">
        <f t="shared" si="83"/>
        <v>12.189289215686275</v>
      </c>
      <c r="W257" s="306">
        <f t="shared" si="83"/>
        <v>12.489642156862745</v>
      </c>
      <c r="X257" s="278"/>
      <c r="Y257" s="301" t="s">
        <v>244</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248</v>
      </c>
      <c r="O259" s="284">
        <v>2013</v>
      </c>
      <c r="P259" s="286" t="s">
        <v>218</v>
      </c>
      <c r="Q259" s="286"/>
      <c r="R259" s="286"/>
      <c r="S259" s="286"/>
      <c r="T259" s="278"/>
      <c r="U259" s="284">
        <v>2013</v>
      </c>
      <c r="V259" s="286" t="s">
        <v>219</v>
      </c>
      <c r="W259" s="286"/>
      <c r="X259" s="278"/>
      <c r="Y259" s="284">
        <v>2013</v>
      </c>
      <c r="Z259" s="278"/>
    </row>
    <row r="260" spans="1:29" ht="14.25" thickBot="1">
      <c r="A260" s="291"/>
      <c r="B260" s="292" t="s">
        <v>221</v>
      </c>
      <c r="C260" s="292" t="s">
        <v>222</v>
      </c>
      <c r="D260" s="292" t="s">
        <v>223</v>
      </c>
      <c r="E260" s="292" t="s">
        <v>224</v>
      </c>
      <c r="F260" s="292" t="s">
        <v>225</v>
      </c>
      <c r="G260" s="292" t="s">
        <v>226</v>
      </c>
      <c r="H260" s="292" t="s">
        <v>227</v>
      </c>
      <c r="I260" s="292" t="s">
        <v>228</v>
      </c>
      <c r="J260" s="292" t="s">
        <v>229</v>
      </c>
      <c r="K260" s="292" t="s">
        <v>230</v>
      </c>
      <c r="L260" s="292" t="s">
        <v>231</v>
      </c>
      <c r="M260" s="293" t="s">
        <v>232</v>
      </c>
      <c r="O260" s="291"/>
      <c r="P260" s="292" t="s">
        <v>233</v>
      </c>
      <c r="Q260" s="292" t="s">
        <v>234</v>
      </c>
      <c r="R260" s="292" t="s">
        <v>235</v>
      </c>
      <c r="S260" s="293" t="s">
        <v>236</v>
      </c>
      <c r="T260" s="278"/>
      <c r="U260" s="291"/>
      <c r="V260" s="292" t="s">
        <v>237</v>
      </c>
      <c r="W260" s="293" t="s">
        <v>238</v>
      </c>
      <c r="X260" s="278"/>
      <c r="Y260" s="291"/>
      <c r="Z260" s="294" t="s">
        <v>239</v>
      </c>
    </row>
    <row r="261" spans="1:29" ht="13.5" thickBot="1">
      <c r="A261" s="304" t="s">
        <v>240</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240</v>
      </c>
      <c r="P261" s="296">
        <f t="shared" ref="P261:S263" si="91">(P99/1000)/1.02</f>
        <v>12.5875</v>
      </c>
      <c r="Q261" s="296">
        <f t="shared" si="91"/>
        <v>11.997058823529411</v>
      </c>
      <c r="R261" s="296">
        <f t="shared" si="91"/>
        <v>11.698715686274511</v>
      </c>
      <c r="S261" s="297">
        <f t="shared" si="91"/>
        <v>11.585999999999999</v>
      </c>
      <c r="T261" s="278"/>
      <c r="U261" s="295" t="s">
        <v>240</v>
      </c>
      <c r="V261" s="296">
        <f t="shared" ref="V261:W263" si="92">(V99/1000)/1.02</f>
        <v>12.273921568627451</v>
      </c>
      <c r="W261" s="297">
        <f t="shared" si="92"/>
        <v>11.641970588235294</v>
      </c>
      <c r="X261" s="278"/>
      <c r="Y261" s="295" t="s">
        <v>240</v>
      </c>
      <c r="Z261" s="297">
        <f>(Z99/1000)/1.02</f>
        <v>11.952539215686274</v>
      </c>
    </row>
    <row r="262" spans="1:29">
      <c r="A262" s="304" t="s">
        <v>241</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241</v>
      </c>
      <c r="P262" s="299">
        <f t="shared" si="91"/>
        <v>13.337576470588234</v>
      </c>
      <c r="Q262" s="299">
        <f t="shared" si="91"/>
        <v>12.475481372549019</v>
      </c>
      <c r="R262" s="299">
        <f t="shared" si="91"/>
        <v>12.267988235294117</v>
      </c>
      <c r="S262" s="300">
        <f t="shared" si="91"/>
        <v>12.473602941176472</v>
      </c>
      <c r="T262" s="278"/>
      <c r="U262" s="304" t="s">
        <v>241</v>
      </c>
      <c r="V262" s="299">
        <f t="shared" si="92"/>
        <v>12.883644117647057</v>
      </c>
      <c r="W262" s="300">
        <f t="shared" si="92"/>
        <v>12.370468627450981</v>
      </c>
      <c r="X262" s="278"/>
      <c r="Y262" s="304" t="s">
        <v>241</v>
      </c>
      <c r="Z262" s="300">
        <f>(Z100/1000)/1.02</f>
        <v>12.629663725490195</v>
      </c>
      <c r="AB262" s="225"/>
    </row>
    <row r="263" spans="1:29">
      <c r="A263" s="298" t="s">
        <v>242</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242</v>
      </c>
      <c r="P263" s="281">
        <f t="shared" si="91"/>
        <v>13.283597058823529</v>
      </c>
      <c r="Q263" s="281">
        <f t="shared" si="91"/>
        <v>12.342750980392157</v>
      </c>
      <c r="R263" s="281">
        <f t="shared" si="91"/>
        <v>12.173054901960784</v>
      </c>
      <c r="S263" s="302">
        <f t="shared" si="91"/>
        <v>12.434150980392157</v>
      </c>
      <c r="T263" s="278"/>
      <c r="U263" s="298" t="s">
        <v>242</v>
      </c>
      <c r="V263" s="281">
        <f t="shared" si="92"/>
        <v>12.70920588235294</v>
      </c>
      <c r="W263" s="302">
        <f t="shared" si="92"/>
        <v>12.297765686274509</v>
      </c>
      <c r="X263" s="278"/>
      <c r="Y263" s="298" t="s">
        <v>242</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244</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244</v>
      </c>
      <c r="P265" s="305">
        <f t="shared" si="96"/>
        <v>12.611057843137255</v>
      </c>
      <c r="Q265" s="305">
        <f t="shared" si="96"/>
        <v>12.240997058823528</v>
      </c>
      <c r="R265" s="305">
        <f t="shared" si="96"/>
        <v>12.06783431372549</v>
      </c>
      <c r="S265" s="306">
        <f t="shared" si="96"/>
        <v>12.136275490196079</v>
      </c>
      <c r="T265" s="278"/>
      <c r="U265" s="301" t="s">
        <v>244</v>
      </c>
      <c r="V265" s="305">
        <f>(V104/1000)/1.02</f>
        <v>12.408382352941176</v>
      </c>
      <c r="W265" s="306">
        <f>(W104/1000)/1.02</f>
        <v>12.102855882352941</v>
      </c>
      <c r="X265" s="278"/>
      <c r="Y265" s="301" t="s">
        <v>244</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248</v>
      </c>
      <c r="O267" s="284">
        <v>2014</v>
      </c>
      <c r="P267" s="286" t="s">
        <v>218</v>
      </c>
      <c r="Q267" s="286"/>
      <c r="R267" s="286"/>
      <c r="S267" s="286"/>
      <c r="T267" s="278"/>
      <c r="U267" s="284">
        <v>2014</v>
      </c>
      <c r="V267" s="286" t="s">
        <v>219</v>
      </c>
      <c r="W267" s="286"/>
      <c r="X267" s="278"/>
      <c r="Y267" s="284">
        <v>2014</v>
      </c>
      <c r="Z267" s="278"/>
      <c r="AB267" s="225"/>
    </row>
    <row r="268" spans="1:29" ht="14.25" thickBot="1">
      <c r="A268" s="288"/>
      <c r="B268" s="289" t="s">
        <v>221</v>
      </c>
      <c r="C268" s="289" t="s">
        <v>222</v>
      </c>
      <c r="D268" s="289" t="s">
        <v>223</v>
      </c>
      <c r="E268" s="289" t="s">
        <v>224</v>
      </c>
      <c r="F268" s="289" t="s">
        <v>225</v>
      </c>
      <c r="G268" s="289" t="s">
        <v>226</v>
      </c>
      <c r="H268" s="289" t="s">
        <v>227</v>
      </c>
      <c r="I268" s="289" t="s">
        <v>228</v>
      </c>
      <c r="J268" s="289" t="s">
        <v>229</v>
      </c>
      <c r="K268" s="289" t="s">
        <v>230</v>
      </c>
      <c r="L268" s="289" t="s">
        <v>231</v>
      </c>
      <c r="M268" s="290" t="s">
        <v>232</v>
      </c>
      <c r="O268" s="291"/>
      <c r="P268" s="292" t="s">
        <v>233</v>
      </c>
      <c r="Q268" s="292" t="s">
        <v>234</v>
      </c>
      <c r="R268" s="292" t="s">
        <v>235</v>
      </c>
      <c r="S268" s="293" t="s">
        <v>236</v>
      </c>
      <c r="T268" s="278"/>
      <c r="U268" s="291"/>
      <c r="V268" s="292" t="s">
        <v>237</v>
      </c>
      <c r="W268" s="293" t="s">
        <v>238</v>
      </c>
      <c r="X268" s="278"/>
      <c r="Y268" s="291"/>
      <c r="Z268" s="294" t="s">
        <v>239</v>
      </c>
      <c r="AA268" s="225"/>
    </row>
    <row r="269" spans="1:29" ht="14.25" thickBot="1">
      <c r="A269" s="295" t="s">
        <v>240</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240</v>
      </c>
      <c r="P269" s="296">
        <f>(P108/1000)/1.02</f>
        <v>11.686323529411764</v>
      </c>
      <c r="Q269" s="296">
        <f>(Q108/1000)/1.02</f>
        <v>11.605607843137253</v>
      </c>
      <c r="R269" s="296">
        <f>(R108/1000)/1.02</f>
        <v>11.307941176470589</v>
      </c>
      <c r="S269" s="297">
        <f>(S108/1000)/1.02</f>
        <v>10.981480392156863</v>
      </c>
      <c r="T269" s="278"/>
      <c r="U269" s="304" t="s">
        <v>240</v>
      </c>
      <c r="V269" s="296">
        <f t="shared" ref="V269:W275" si="99">(V108/1000)/1.02</f>
        <v>11.644166666666665</v>
      </c>
      <c r="W269" s="297">
        <f t="shared" si="99"/>
        <v>11.139882352941177</v>
      </c>
      <c r="X269" s="278"/>
      <c r="Y269" s="304" t="s">
        <v>240</v>
      </c>
      <c r="Z269" s="296">
        <f t="shared" ref="Z269:Z275" si="100">(Z108/1000)/1.02</f>
        <v>11.398401960784314</v>
      </c>
      <c r="AA269" s="225"/>
      <c r="AB269" s="327"/>
      <c r="AC269" s="328"/>
    </row>
    <row r="270" spans="1:29" ht="13.5">
      <c r="A270" s="278" t="s">
        <v>245</v>
      </c>
      <c r="B270" s="322" t="s">
        <v>246</v>
      </c>
      <c r="C270" s="323" t="s">
        <v>246</v>
      </c>
      <c r="D270" s="323" t="s">
        <v>246</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245</v>
      </c>
      <c r="P270" s="323" t="s">
        <v>246</v>
      </c>
      <c r="Q270" s="281">
        <f t="shared" ref="Q270:S275" si="102">(Q109/1000)/1.02</f>
        <v>11.780832352941175</v>
      </c>
      <c r="R270" s="281">
        <f t="shared" si="102"/>
        <v>11.87098725490196</v>
      </c>
      <c r="S270" s="302">
        <f t="shared" si="102"/>
        <v>11.952801960784313</v>
      </c>
      <c r="T270" s="278"/>
      <c r="U270" s="304" t="s">
        <v>245</v>
      </c>
      <c r="V270" s="281">
        <f t="shared" si="99"/>
        <v>11.780832352941175</v>
      </c>
      <c r="W270" s="302">
        <f t="shared" si="99"/>
        <v>11.924190196078433</v>
      </c>
      <c r="X270" s="278"/>
      <c r="Y270" s="304" t="s">
        <v>245</v>
      </c>
      <c r="Z270" s="281">
        <f t="shared" si="100"/>
        <v>11.896268627450979</v>
      </c>
      <c r="AA270" s="225"/>
      <c r="AB270" s="327"/>
      <c r="AC270" s="332"/>
    </row>
    <row r="271" spans="1:29" ht="13.5">
      <c r="A271" s="298" t="s">
        <v>241</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241</v>
      </c>
      <c r="P271" s="281">
        <f>(P110/1000)/1.02</f>
        <v>12.448944117647059</v>
      </c>
      <c r="Q271" s="281">
        <f t="shared" si="102"/>
        <v>12.159081372549021</v>
      </c>
      <c r="R271" s="281">
        <f t="shared" si="102"/>
        <v>12.144897058823529</v>
      </c>
      <c r="S271" s="302">
        <f t="shared" si="102"/>
        <v>12.208536274509804</v>
      </c>
      <c r="T271" s="278"/>
      <c r="U271" s="298" t="s">
        <v>241</v>
      </c>
      <c r="V271" s="281">
        <f t="shared" si="99"/>
        <v>12.300411764705881</v>
      </c>
      <c r="W271" s="302">
        <f t="shared" si="99"/>
        <v>12.17665882352941</v>
      </c>
      <c r="X271" s="278"/>
      <c r="Y271" s="298" t="s">
        <v>241</v>
      </c>
      <c r="Z271" s="281">
        <f t="shared" si="100"/>
        <v>12.244971568627451</v>
      </c>
      <c r="AA271" s="225"/>
      <c r="AB271" s="327"/>
      <c r="AC271" s="332"/>
    </row>
    <row r="272" spans="1:29" ht="13.5">
      <c r="A272" s="298" t="s">
        <v>242</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242</v>
      </c>
      <c r="P272" s="281">
        <f>(P111/1000)/1.02</f>
        <v>12.405116666666666</v>
      </c>
      <c r="Q272" s="281">
        <f t="shared" si="102"/>
        <v>12.093662745098039</v>
      </c>
      <c r="R272" s="281">
        <f t="shared" si="102"/>
        <v>12.065572549019608</v>
      </c>
      <c r="S272" s="302">
        <f t="shared" si="102"/>
        <v>12.20638431372549</v>
      </c>
      <c r="T272" s="278"/>
      <c r="U272" s="298" t="s">
        <v>242</v>
      </c>
      <c r="V272" s="281">
        <f t="shared" si="99"/>
        <v>12.225254901960785</v>
      </c>
      <c r="W272" s="302">
        <f t="shared" si="99"/>
        <v>12.131410784313726</v>
      </c>
      <c r="X272" s="278"/>
      <c r="Y272" s="298" t="s">
        <v>242</v>
      </c>
      <c r="Z272" s="281">
        <f t="shared" si="100"/>
        <v>12.18033431372549</v>
      </c>
      <c r="AB272" s="327"/>
      <c r="AC272" s="332"/>
    </row>
    <row r="273" spans="1:29" ht="13.5">
      <c r="A273" s="298" t="s">
        <v>243</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243</v>
      </c>
      <c r="P273" s="281">
        <f>(P112/1000)/1.02</f>
        <v>11.514060784313727</v>
      </c>
      <c r="Q273" s="281">
        <f t="shared" si="102"/>
        <v>10.646774509803921</v>
      </c>
      <c r="R273" s="281">
        <f t="shared" si="102"/>
        <v>12.889551960784315</v>
      </c>
      <c r="S273" s="302">
        <f t="shared" si="102"/>
        <v>0</v>
      </c>
      <c r="T273" s="278"/>
      <c r="U273" s="298" t="s">
        <v>243</v>
      </c>
      <c r="V273" s="281">
        <f t="shared" si="99"/>
        <v>11.325735294117647</v>
      </c>
      <c r="W273" s="302">
        <f t="shared" si="99"/>
        <v>12.889551960784315</v>
      </c>
      <c r="X273" s="278"/>
      <c r="Y273" s="298" t="s">
        <v>243</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244</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244</v>
      </c>
      <c r="P275" s="305">
        <f>(P114/1000)/1.02</f>
        <v>12.285869607843138</v>
      </c>
      <c r="Q275" s="305">
        <f t="shared" si="102"/>
        <v>12.190296078431373</v>
      </c>
      <c r="R275" s="305">
        <f t="shared" si="102"/>
        <v>11.911528431372549</v>
      </c>
      <c r="S275" s="306">
        <f t="shared" si="102"/>
        <v>11.803086274509802</v>
      </c>
      <c r="T275" s="278"/>
      <c r="U275" s="301" t="s">
        <v>244</v>
      </c>
      <c r="V275" s="305">
        <f t="shared" si="99"/>
        <v>12.235430392156863</v>
      </c>
      <c r="W275" s="306">
        <f t="shared" si="99"/>
        <v>11.855068627450979</v>
      </c>
      <c r="X275" s="278"/>
      <c r="Y275" s="301" t="s">
        <v>244</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248</v>
      </c>
      <c r="O277" s="284">
        <v>2015</v>
      </c>
      <c r="P277" s="286" t="s">
        <v>218</v>
      </c>
      <c r="Q277" s="286"/>
      <c r="R277" s="286"/>
      <c r="S277" s="286"/>
      <c r="T277" s="278"/>
      <c r="U277" s="284">
        <v>2015</v>
      </c>
      <c r="V277" s="286" t="s">
        <v>219</v>
      </c>
      <c r="W277" s="286"/>
      <c r="X277" s="278"/>
      <c r="Y277" s="284">
        <v>2015</v>
      </c>
      <c r="Z277" s="278"/>
    </row>
    <row r="278" spans="1:29" ht="14.25" thickBot="1">
      <c r="A278" s="288"/>
      <c r="B278" s="289" t="s">
        <v>221</v>
      </c>
      <c r="C278" s="289" t="s">
        <v>222</v>
      </c>
      <c r="D278" s="289" t="s">
        <v>223</v>
      </c>
      <c r="E278" s="289" t="s">
        <v>224</v>
      </c>
      <c r="F278" s="289" t="s">
        <v>225</v>
      </c>
      <c r="G278" s="289" t="s">
        <v>226</v>
      </c>
      <c r="H278" s="289" t="s">
        <v>227</v>
      </c>
      <c r="I278" s="289" t="s">
        <v>228</v>
      </c>
      <c r="J278" s="289" t="s">
        <v>229</v>
      </c>
      <c r="K278" s="289" t="s">
        <v>230</v>
      </c>
      <c r="L278" s="289" t="s">
        <v>231</v>
      </c>
      <c r="M278" s="290" t="s">
        <v>232</v>
      </c>
      <c r="O278" s="291"/>
      <c r="P278" s="292" t="s">
        <v>233</v>
      </c>
      <c r="Q278" s="292" t="s">
        <v>234</v>
      </c>
      <c r="R278" s="292" t="s">
        <v>235</v>
      </c>
      <c r="S278" s="293" t="s">
        <v>236</v>
      </c>
      <c r="T278" s="278"/>
      <c r="U278" s="291"/>
      <c r="V278" s="292" t="s">
        <v>237</v>
      </c>
      <c r="W278" s="293" t="s">
        <v>238</v>
      </c>
      <c r="X278" s="278"/>
      <c r="Y278" s="291"/>
      <c r="Z278" s="294" t="s">
        <v>239</v>
      </c>
    </row>
    <row r="279" spans="1:29" ht="13.5" thickBot="1">
      <c r="A279" s="326" t="s">
        <v>240</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240</v>
      </c>
      <c r="P279" s="299">
        <f>(P118/1000)/1.02</f>
        <v>11.905058823529412</v>
      </c>
      <c r="Q279" s="299">
        <f t="shared" ref="Q279:S282" si="110">(Q118/1000)*1.02</f>
        <v>12.507474599999998</v>
      </c>
      <c r="R279" s="299">
        <f t="shared" si="110"/>
        <v>11.887539</v>
      </c>
      <c r="S279" s="299">
        <f t="shared" si="110"/>
        <v>12.243141600000001</v>
      </c>
      <c r="T279" s="278"/>
      <c r="U279" s="304" t="s">
        <v>240</v>
      </c>
      <c r="V279" s="299">
        <f t="shared" ref="V279:W282" si="111">(V118/1000)*1.02</f>
        <v>12.4529046</v>
      </c>
      <c r="W279" s="299">
        <f t="shared" si="111"/>
        <v>12.057042599999999</v>
      </c>
      <c r="X279" s="278"/>
      <c r="Y279" s="304" t="s">
        <v>240</v>
      </c>
      <c r="Z279" s="299">
        <f>(Z118/1000)*1.02</f>
        <v>12.243355800000002</v>
      </c>
    </row>
    <row r="280" spans="1:29">
      <c r="A280" s="329" t="s">
        <v>245</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245</v>
      </c>
      <c r="P280" s="330">
        <f>(P119/1000)/1.02</f>
        <v>12.672212745098038</v>
      </c>
      <c r="Q280" s="299">
        <f t="shared" si="110"/>
        <v>12.8547846</v>
      </c>
      <c r="R280" s="299">
        <f t="shared" si="110"/>
        <v>12.6524064</v>
      </c>
      <c r="S280" s="300">
        <f t="shared" si="110"/>
        <v>12.9590082</v>
      </c>
      <c r="T280" s="278"/>
      <c r="U280" s="304" t="s">
        <v>245</v>
      </c>
      <c r="V280" s="330">
        <f t="shared" si="111"/>
        <v>13.025971200000001</v>
      </c>
      <c r="W280" s="300">
        <f t="shared" si="111"/>
        <v>12.803244000000001</v>
      </c>
      <c r="X280" s="278"/>
      <c r="Y280" s="304" t="s">
        <v>245</v>
      </c>
      <c r="Z280" s="331">
        <f>(Z119/1000)*1.02</f>
        <v>12.894289199999999</v>
      </c>
    </row>
    <row r="281" spans="1:29">
      <c r="A281" s="333" t="s">
        <v>241</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241</v>
      </c>
      <c r="P281" s="324">
        <f>(P120/1000)/1.02</f>
        <v>12.88632450980392</v>
      </c>
      <c r="Q281" s="281">
        <f t="shared" si="110"/>
        <v>13.228859399999999</v>
      </c>
      <c r="R281" s="281">
        <f t="shared" si="110"/>
        <v>13.031142599999999</v>
      </c>
      <c r="S281" s="302">
        <f t="shared" si="110"/>
        <v>13.655280599999999</v>
      </c>
      <c r="T281" s="278"/>
      <c r="U281" s="298" t="s">
        <v>241</v>
      </c>
      <c r="V281" s="324">
        <f t="shared" si="111"/>
        <v>13.320608399999999</v>
      </c>
      <c r="W281" s="302">
        <f t="shared" si="111"/>
        <v>13.334256</v>
      </c>
      <c r="X281" s="278"/>
      <c r="Y281" s="298" t="s">
        <v>241</v>
      </c>
      <c r="Z281" s="334">
        <f>(Z120/1000)*1.02</f>
        <v>13.3275138</v>
      </c>
    </row>
    <row r="282" spans="1:29">
      <c r="A282" s="333" t="s">
        <v>242</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242</v>
      </c>
      <c r="P282" s="324">
        <f>(P121/1000)/1.02</f>
        <v>12.82676862745098</v>
      </c>
      <c r="Q282" s="281">
        <f t="shared" si="110"/>
        <v>13.166731199999999</v>
      </c>
      <c r="R282" s="281">
        <f t="shared" si="110"/>
        <v>12.966352200000001</v>
      </c>
      <c r="S282" s="302">
        <f t="shared" si="110"/>
        <v>13.5274746</v>
      </c>
      <c r="T282" s="278"/>
      <c r="U282" s="298" t="s">
        <v>242</v>
      </c>
      <c r="V282" s="324">
        <f t="shared" si="111"/>
        <v>13.245556799999999</v>
      </c>
      <c r="W282" s="302">
        <f t="shared" si="111"/>
        <v>13.206623400000002</v>
      </c>
      <c r="X282" s="278"/>
      <c r="Y282" s="298" t="s">
        <v>242</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244</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244</v>
      </c>
      <c r="P284" s="325">
        <f>(P124/1000)/1.02</f>
        <v>12.341328431372549</v>
      </c>
      <c r="Q284" s="305">
        <f t="shared" si="116"/>
        <v>12.7461138</v>
      </c>
      <c r="R284" s="305">
        <f t="shared" si="116"/>
        <v>12.3411024</v>
      </c>
      <c r="S284" s="306">
        <f t="shared" si="116"/>
        <v>12.6082404</v>
      </c>
      <c r="T284" s="278"/>
      <c r="U284" s="301" t="s">
        <v>244</v>
      </c>
      <c r="V284" s="325">
        <f>(V124/1000)*1.02</f>
        <v>12.790912200000001</v>
      </c>
      <c r="W284" s="306">
        <f>(W124/1000)*1.02</f>
        <v>12.465358800000001</v>
      </c>
      <c r="X284" s="278"/>
      <c r="Y284" s="301" t="s">
        <v>244</v>
      </c>
      <c r="Z284" s="336">
        <f>(Z124/1000)*1.02</f>
        <v>12.609362400000002</v>
      </c>
    </row>
    <row r="286" spans="1:29" ht="16.5" thickBot="1">
      <c r="A286" s="284">
        <v>2016</v>
      </c>
      <c r="B286" s="278"/>
      <c r="C286" s="278"/>
      <c r="D286" s="278"/>
      <c r="E286" s="278"/>
      <c r="F286" s="278"/>
      <c r="G286" s="278"/>
      <c r="H286" s="278"/>
      <c r="I286" s="278"/>
      <c r="J286" s="278"/>
      <c r="K286" s="278"/>
      <c r="L286" s="278"/>
      <c r="M286" s="283" t="s">
        <v>248</v>
      </c>
      <c r="O286" s="284">
        <v>2016</v>
      </c>
      <c r="P286" s="286" t="s">
        <v>218</v>
      </c>
      <c r="Q286" s="286"/>
      <c r="R286" s="286"/>
      <c r="S286" s="286"/>
      <c r="T286" s="278"/>
      <c r="U286" s="284">
        <v>2016</v>
      </c>
      <c r="V286" s="286" t="s">
        <v>219</v>
      </c>
      <c r="W286" s="286"/>
      <c r="X286" s="278"/>
      <c r="Y286" s="284">
        <v>2016</v>
      </c>
      <c r="Z286" s="278"/>
    </row>
    <row r="287" spans="1:29" ht="14.25" thickBot="1">
      <c r="A287" s="288"/>
      <c r="B287" s="289" t="s">
        <v>221</v>
      </c>
      <c r="C287" s="289" t="s">
        <v>222</v>
      </c>
      <c r="D287" s="289" t="s">
        <v>223</v>
      </c>
      <c r="E287" s="289" t="s">
        <v>224</v>
      </c>
      <c r="F287" s="289" t="s">
        <v>225</v>
      </c>
      <c r="G287" s="289" t="s">
        <v>226</v>
      </c>
      <c r="H287" s="289" t="s">
        <v>227</v>
      </c>
      <c r="I287" s="289" t="s">
        <v>228</v>
      </c>
      <c r="J287" s="289" t="s">
        <v>229</v>
      </c>
      <c r="K287" s="289" t="s">
        <v>230</v>
      </c>
      <c r="L287" s="289" t="s">
        <v>231</v>
      </c>
      <c r="M287" s="290" t="s">
        <v>232</v>
      </c>
      <c r="O287" s="291"/>
      <c r="P287" s="289" t="s">
        <v>233</v>
      </c>
      <c r="Q287" s="289" t="s">
        <v>234</v>
      </c>
      <c r="R287" s="289" t="s">
        <v>235</v>
      </c>
      <c r="S287" s="290" t="s">
        <v>236</v>
      </c>
      <c r="T287" s="278"/>
      <c r="U287" s="291"/>
      <c r="V287" s="289" t="s">
        <v>237</v>
      </c>
      <c r="W287" s="290" t="s">
        <v>238</v>
      </c>
      <c r="X287" s="278"/>
      <c r="Y287" s="291"/>
      <c r="Z287" s="337" t="s">
        <v>239</v>
      </c>
    </row>
    <row r="288" spans="1:29" ht="13.5" thickBot="1">
      <c r="A288" s="295" t="s">
        <v>240</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240</v>
      </c>
      <c r="P288" s="338">
        <f t="shared" ref="P288:S294" si="119">(P128/1000)/1.02</f>
        <v>11.914490196078431</v>
      </c>
      <c r="Q288" s="339">
        <f t="shared" si="119"/>
        <v>11.986245098039216</v>
      </c>
      <c r="R288" s="339">
        <f t="shared" si="119"/>
        <v>11.845156636945227</v>
      </c>
      <c r="S288" s="340">
        <f t="shared" si="119"/>
        <v>12.124352468800298</v>
      </c>
      <c r="T288" s="278"/>
      <c r="U288" s="304" t="s">
        <v>240</v>
      </c>
      <c r="V288" s="338">
        <f t="shared" ref="V288:W294" si="120">(V128/1000)/1.02</f>
        <v>11.951676470588234</v>
      </c>
      <c r="W288" s="340">
        <f t="shared" si="120"/>
        <v>11.986030593588829</v>
      </c>
      <c r="X288" s="278"/>
      <c r="Y288" s="304" t="s">
        <v>240</v>
      </c>
      <c r="Z288" s="341">
        <f t="shared" ref="Z288:Z294" si="121">(Z128/1000)/1.02</f>
        <v>11.968575169798202</v>
      </c>
    </row>
    <row r="289" spans="1:32">
      <c r="A289" s="329" t="s">
        <v>245</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245</v>
      </c>
      <c r="P289" s="343">
        <f t="shared" si="119"/>
        <v>12.436549019607844</v>
      </c>
      <c r="Q289" s="343">
        <f t="shared" si="119"/>
        <v>12.593794117647059</v>
      </c>
      <c r="R289" s="343">
        <f t="shared" si="119"/>
        <v>13.165310285009102</v>
      </c>
      <c r="S289" s="344">
        <f t="shared" si="119"/>
        <v>13.266644745508659</v>
      </c>
      <c r="T289" s="278"/>
      <c r="U289" s="346" t="s">
        <v>245</v>
      </c>
      <c r="V289" s="347">
        <f t="shared" si="120"/>
        <v>12.53222549019608</v>
      </c>
      <c r="W289" s="344">
        <f t="shared" si="120"/>
        <v>13.191767973424456</v>
      </c>
      <c r="X289" s="278"/>
      <c r="Y289" s="346" t="s">
        <v>245</v>
      </c>
      <c r="Z289" s="348">
        <f t="shared" si="121"/>
        <v>13.012526133753708</v>
      </c>
    </row>
    <row r="290" spans="1:32">
      <c r="A290" s="333" t="s">
        <v>241</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241</v>
      </c>
      <c r="P290" s="350">
        <f t="shared" si="119"/>
        <v>12.978235294117647</v>
      </c>
      <c r="Q290" s="350">
        <f t="shared" si="119"/>
        <v>12.880245098039216</v>
      </c>
      <c r="R290" s="350">
        <f t="shared" si="119"/>
        <v>13.042961217556071</v>
      </c>
      <c r="S290" s="351">
        <f t="shared" si="119"/>
        <v>13.314575975208365</v>
      </c>
      <c r="T290" s="278"/>
      <c r="U290" s="353" t="s">
        <v>241</v>
      </c>
      <c r="V290" s="354">
        <f t="shared" si="120"/>
        <v>12.927656862745097</v>
      </c>
      <c r="W290" s="351">
        <f t="shared" si="120"/>
        <v>13.181971756902415</v>
      </c>
      <c r="X290" s="278"/>
      <c r="Y290" s="353" t="s">
        <v>241</v>
      </c>
      <c r="Z290" s="355">
        <f t="shared" si="121"/>
        <v>13.046641979382038</v>
      </c>
    </row>
    <row r="291" spans="1:32">
      <c r="A291" s="333" t="s">
        <v>242</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242</v>
      </c>
      <c r="P291" s="350">
        <f t="shared" si="119"/>
        <v>12.887813725490195</v>
      </c>
      <c r="Q291" s="350">
        <f t="shared" si="119"/>
        <v>12.874411764705883</v>
      </c>
      <c r="R291" s="350">
        <f t="shared" si="119"/>
        <v>13.123487591779432</v>
      </c>
      <c r="S291" s="351">
        <f t="shared" si="119"/>
        <v>13.406262828047041</v>
      </c>
      <c r="T291" s="278"/>
      <c r="U291" s="353" t="s">
        <v>242</v>
      </c>
      <c r="V291" s="354">
        <f t="shared" si="120"/>
        <v>12.879696078431373</v>
      </c>
      <c r="W291" s="351">
        <f t="shared" si="120"/>
        <v>13.277132885564058</v>
      </c>
      <c r="X291" s="278"/>
      <c r="Y291" s="353" t="s">
        <v>242</v>
      </c>
      <c r="Z291" s="355">
        <f t="shared" si="121"/>
        <v>13.082558384031387</v>
      </c>
    </row>
    <row r="292" spans="1:32">
      <c r="A292" s="333" t="s">
        <v>243</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243</v>
      </c>
      <c r="P292" s="350">
        <f t="shared" si="119"/>
        <v>12.219607843137256</v>
      </c>
      <c r="Q292" s="350">
        <f t="shared" si="119"/>
        <v>11.125666666666667</v>
      </c>
      <c r="R292" s="350">
        <f t="shared" si="119"/>
        <v>11.020999194368013</v>
      </c>
      <c r="S292" s="351">
        <f t="shared" si="119"/>
        <v>7.6960784313725483</v>
      </c>
      <c r="T292" s="278"/>
      <c r="U292" s="353" t="s">
        <v>243</v>
      </c>
      <c r="V292" s="354">
        <f t="shared" si="120"/>
        <v>11.195490196078431</v>
      </c>
      <c r="W292" s="351">
        <f t="shared" si="120"/>
        <v>10.647831880900508</v>
      </c>
      <c r="X292" s="278"/>
      <c r="Y292" s="353" t="s">
        <v>243</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244</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244</v>
      </c>
      <c r="P294" s="357">
        <f t="shared" si="119"/>
        <v>12.128686274509803</v>
      </c>
      <c r="Q294" s="357">
        <f t="shared" si="119"/>
        <v>12.146823529411765</v>
      </c>
      <c r="R294" s="357">
        <f t="shared" si="119"/>
        <v>12.130802221230359</v>
      </c>
      <c r="S294" s="358">
        <f t="shared" si="119"/>
        <v>12.312851378771731</v>
      </c>
      <c r="T294" s="278"/>
      <c r="U294" s="360" t="s">
        <v>244</v>
      </c>
      <c r="V294" s="361">
        <f t="shared" si="120"/>
        <v>12.137960784313725</v>
      </c>
      <c r="W294" s="358">
        <f t="shared" si="120"/>
        <v>12.221934932528326</v>
      </c>
      <c r="X294" s="278"/>
      <c r="Y294" s="360" t="s">
        <v>244</v>
      </c>
      <c r="Z294" s="362">
        <f t="shared" si="121"/>
        <v>12.180486648198173</v>
      </c>
    </row>
    <row r="296" spans="1:32" ht="16.5" thickBot="1">
      <c r="A296" s="284">
        <v>2017</v>
      </c>
      <c r="B296" s="278"/>
      <c r="C296" s="278"/>
      <c r="D296" s="278"/>
      <c r="E296" s="278"/>
      <c r="F296" s="278"/>
      <c r="G296" s="278"/>
      <c r="H296" s="278"/>
      <c r="I296" s="278"/>
      <c r="J296" s="278"/>
      <c r="K296" s="278"/>
      <c r="L296" s="278"/>
      <c r="M296" s="283" t="s">
        <v>248</v>
      </c>
      <c r="O296" s="284">
        <v>2017</v>
      </c>
      <c r="P296" s="286" t="s">
        <v>218</v>
      </c>
      <c r="Q296" s="286"/>
      <c r="R296" s="286"/>
      <c r="S296" s="286"/>
      <c r="T296" s="278"/>
      <c r="U296" s="284">
        <v>2017</v>
      </c>
      <c r="V296" s="286" t="s">
        <v>219</v>
      </c>
      <c r="W296" s="286"/>
      <c r="X296" s="278"/>
      <c r="Y296" s="284">
        <v>2017</v>
      </c>
      <c r="Z296" s="278"/>
    </row>
    <row r="297" spans="1:32" ht="14.25" thickBot="1">
      <c r="A297" s="288"/>
      <c r="B297" s="289" t="s">
        <v>221</v>
      </c>
      <c r="C297" s="289" t="s">
        <v>222</v>
      </c>
      <c r="D297" s="289" t="s">
        <v>223</v>
      </c>
      <c r="E297" s="289" t="s">
        <v>224</v>
      </c>
      <c r="F297" s="289" t="s">
        <v>225</v>
      </c>
      <c r="G297" s="289" t="s">
        <v>226</v>
      </c>
      <c r="H297" s="289" t="s">
        <v>227</v>
      </c>
      <c r="I297" s="289" t="s">
        <v>228</v>
      </c>
      <c r="J297" s="289" t="s">
        <v>229</v>
      </c>
      <c r="K297" s="289" t="s">
        <v>230</v>
      </c>
      <c r="L297" s="289" t="s">
        <v>231</v>
      </c>
      <c r="M297" s="290" t="s">
        <v>232</v>
      </c>
      <c r="O297" s="291"/>
      <c r="P297" s="289" t="s">
        <v>233</v>
      </c>
      <c r="Q297" s="289" t="s">
        <v>234</v>
      </c>
      <c r="R297" s="289" t="s">
        <v>235</v>
      </c>
      <c r="S297" s="290" t="s">
        <v>236</v>
      </c>
      <c r="T297" s="278"/>
      <c r="U297" s="291"/>
      <c r="V297" s="289" t="s">
        <v>237</v>
      </c>
      <c r="W297" s="290" t="s">
        <v>238</v>
      </c>
      <c r="X297" s="278"/>
      <c r="Y297" s="291"/>
      <c r="Z297" s="337" t="s">
        <v>239</v>
      </c>
    </row>
    <row r="298" spans="1:32" ht="13.5" thickBot="1">
      <c r="A298" s="295" t="s">
        <v>240</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240</v>
      </c>
      <c r="P298" s="338">
        <f t="shared" ref="P298:S304" si="130">(P138/1000)/1.02</f>
        <v>12.469408201636508</v>
      </c>
      <c r="Q298" s="339">
        <f t="shared" si="130"/>
        <v>12.398606356660236</v>
      </c>
      <c r="R298" s="339">
        <f t="shared" si="130"/>
        <v>12.526734002085645</v>
      </c>
      <c r="S298" s="340">
        <f t="shared" si="130"/>
        <v>13.144414745941855</v>
      </c>
      <c r="T298" s="278"/>
      <c r="U298" s="304" t="s">
        <v>240</v>
      </c>
      <c r="V298" s="338">
        <f>(V138/1000)/1.02</f>
        <v>12.43410325306518</v>
      </c>
      <c r="W298" s="340">
        <f>(W138/1000)/1.02</f>
        <v>12.830487285094787</v>
      </c>
      <c r="X298" s="278"/>
      <c r="Y298" s="304" t="s">
        <v>240</v>
      </c>
      <c r="Z298" s="341">
        <f t="shared" ref="Z298:Z304" si="131">(Z138/1000)/1.02</f>
        <v>12.630429405855672</v>
      </c>
    </row>
    <row r="299" spans="1:32" ht="13.5" thickBot="1">
      <c r="A299" s="329" t="s">
        <v>245</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245</v>
      </c>
      <c r="P299" s="343">
        <f t="shared" si="130"/>
        <v>12.571317052376376</v>
      </c>
      <c r="Q299" s="343">
        <f t="shared" si="130"/>
        <v>12.23850222918843</v>
      </c>
      <c r="R299" s="343">
        <f t="shared" si="130"/>
        <v>12.844892984111818</v>
      </c>
      <c r="S299" s="340">
        <f t="shared" si="130"/>
        <v>13.387191164658644</v>
      </c>
      <c r="T299" s="278"/>
      <c r="U299" s="346" t="s">
        <v>245</v>
      </c>
      <c r="V299" s="347">
        <f t="shared" ref="V299:V304" si="133">(V139/1000)/1.02</f>
        <v>12.445545536900589</v>
      </c>
      <c r="W299" s="340">
        <f t="shared" ref="W299:W304" si="134">W139/1000/1.02</f>
        <v>13.077689364198678</v>
      </c>
      <c r="X299" s="278"/>
      <c r="Y299" s="346" t="s">
        <v>245</v>
      </c>
      <c r="Z299" s="341">
        <f t="shared" si="131"/>
        <v>12.871203832745547</v>
      </c>
    </row>
    <row r="300" spans="1:32" ht="13.5" thickBot="1">
      <c r="A300" s="333" t="s">
        <v>241</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241</v>
      </c>
      <c r="P300" s="350">
        <f t="shared" si="130"/>
        <v>13.347943149969254</v>
      </c>
      <c r="Q300" s="350">
        <f t="shared" si="130"/>
        <v>13.075398092181659</v>
      </c>
      <c r="R300" s="350">
        <f t="shared" si="130"/>
        <v>13.387433781565294</v>
      </c>
      <c r="S300" s="340">
        <f t="shared" si="130"/>
        <v>14.134890127618233</v>
      </c>
      <c r="T300" s="278"/>
      <c r="U300" s="353" t="s">
        <v>241</v>
      </c>
      <c r="V300" s="354">
        <f t="shared" si="133"/>
        <v>13.214334589309239</v>
      </c>
      <c r="W300" s="340">
        <f t="shared" si="134"/>
        <v>13.760789811946569</v>
      </c>
      <c r="X300" s="278"/>
      <c r="Y300" s="353" t="s">
        <v>241</v>
      </c>
      <c r="Z300" s="341">
        <f t="shared" si="131"/>
        <v>13.482758977132258</v>
      </c>
    </row>
    <row r="301" spans="1:32" ht="13.5" thickBot="1">
      <c r="A301" s="333" t="s">
        <v>242</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242</v>
      </c>
      <c r="P301" s="350">
        <f t="shared" si="130"/>
        <v>13.288933133979073</v>
      </c>
      <c r="Q301" s="350">
        <f t="shared" si="130"/>
        <v>12.957172274307089</v>
      </c>
      <c r="R301" s="350">
        <f t="shared" si="130"/>
        <v>13.243086378703978</v>
      </c>
      <c r="S301" s="340">
        <f t="shared" si="130"/>
        <v>13.974063214449902</v>
      </c>
      <c r="T301" s="278"/>
      <c r="U301" s="353" t="s">
        <v>242</v>
      </c>
      <c r="V301" s="354">
        <f t="shared" si="133"/>
        <v>13.114103704536587</v>
      </c>
      <c r="W301" s="340">
        <f t="shared" si="134"/>
        <v>13.564357775520792</v>
      </c>
      <c r="X301" s="278"/>
      <c r="Y301" s="353" t="s">
        <v>242</v>
      </c>
      <c r="Z301" s="341">
        <f t="shared" si="131"/>
        <v>13.313919340854106</v>
      </c>
      <c r="AB301"/>
      <c r="AC301"/>
      <c r="AD301"/>
      <c r="AE301"/>
      <c r="AF301"/>
    </row>
    <row r="302" spans="1:32" ht="13.5" thickBot="1">
      <c r="A302" s="333" t="s">
        <v>243</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243</v>
      </c>
      <c r="P302" s="350">
        <f t="shared" si="130"/>
        <v>12.640247951032261</v>
      </c>
      <c r="Q302" s="350">
        <f t="shared" si="130"/>
        <v>13.549687751813055</v>
      </c>
      <c r="R302" s="350">
        <f t="shared" si="130"/>
        <v>0</v>
      </c>
      <c r="S302" s="340">
        <f t="shared" si="130"/>
        <v>12.127205882352941</v>
      </c>
      <c r="T302" s="278"/>
      <c r="U302" s="353" t="s">
        <v>243</v>
      </c>
      <c r="V302" s="354">
        <f t="shared" si="133"/>
        <v>13.192340304105008</v>
      </c>
      <c r="W302" s="340">
        <f t="shared" si="134"/>
        <v>12.127205882352941</v>
      </c>
      <c r="X302" s="278"/>
      <c r="Y302" s="353" t="s">
        <v>243</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244</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244</v>
      </c>
      <c r="P304" s="357">
        <f t="shared" si="130"/>
        <v>12.61838974002753</v>
      </c>
      <c r="Q304" s="357">
        <f t="shared" si="130"/>
        <v>12.590914118661582</v>
      </c>
      <c r="R304" s="357">
        <f t="shared" si="130"/>
        <v>12.66240564126689</v>
      </c>
      <c r="S304" s="340">
        <f t="shared" si="130"/>
        <v>13.124932460098</v>
      </c>
      <c r="T304" s="278"/>
      <c r="U304" s="360" t="s">
        <v>244</v>
      </c>
      <c r="V304" s="361">
        <f t="shared" si="133"/>
        <v>12.604525256957311</v>
      </c>
      <c r="W304" s="340">
        <f t="shared" si="134"/>
        <v>12.883266979215064</v>
      </c>
      <c r="X304" s="278"/>
      <c r="Y304" s="360" t="s">
        <v>244</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248</v>
      </c>
      <c r="O306" s="284">
        <v>2018</v>
      </c>
      <c r="P306" s="286" t="s">
        <v>218</v>
      </c>
      <c r="Q306" s="286"/>
      <c r="R306" s="286"/>
      <c r="S306" s="286"/>
      <c r="T306" s="278"/>
      <c r="U306" s="284">
        <v>2018</v>
      </c>
      <c r="V306" s="286" t="s">
        <v>219</v>
      </c>
      <c r="W306" s="286"/>
      <c r="X306" s="278"/>
      <c r="Y306" s="284">
        <v>2018</v>
      </c>
      <c r="Z306" s="278"/>
      <c r="AB306"/>
      <c r="AC306"/>
      <c r="AD306"/>
      <c r="AE306"/>
      <c r="AF306"/>
    </row>
    <row r="307" spans="1:32" ht="14.25" thickBot="1">
      <c r="A307" s="288"/>
      <c r="B307" s="289" t="s">
        <v>221</v>
      </c>
      <c r="C307" s="289" t="s">
        <v>222</v>
      </c>
      <c r="D307" s="289" t="s">
        <v>223</v>
      </c>
      <c r="E307" s="289" t="s">
        <v>224</v>
      </c>
      <c r="F307" s="289" t="s">
        <v>225</v>
      </c>
      <c r="G307" s="289" t="s">
        <v>226</v>
      </c>
      <c r="H307" s="289" t="s">
        <v>227</v>
      </c>
      <c r="I307" s="289" t="s">
        <v>228</v>
      </c>
      <c r="J307" s="289" t="s">
        <v>229</v>
      </c>
      <c r="K307" s="289" t="s">
        <v>230</v>
      </c>
      <c r="L307" s="289" t="s">
        <v>231</v>
      </c>
      <c r="M307" s="290" t="s">
        <v>232</v>
      </c>
      <c r="O307" s="291"/>
      <c r="P307" s="289" t="s">
        <v>233</v>
      </c>
      <c r="Q307" s="289" t="s">
        <v>234</v>
      </c>
      <c r="R307" s="289" t="s">
        <v>235</v>
      </c>
      <c r="S307" s="290" t="s">
        <v>236</v>
      </c>
      <c r="T307" s="278"/>
      <c r="U307" s="291"/>
      <c r="V307" s="289" t="s">
        <v>237</v>
      </c>
      <c r="W307" s="290" t="s">
        <v>238</v>
      </c>
      <c r="X307" s="278"/>
      <c r="Y307" s="291"/>
      <c r="Z307" s="337" t="s">
        <v>239</v>
      </c>
      <c r="AB307"/>
      <c r="AC307"/>
      <c r="AD307"/>
      <c r="AE307"/>
      <c r="AF307"/>
    </row>
    <row r="308" spans="1:32" ht="13.5" thickBot="1">
      <c r="A308" s="295" t="s">
        <v>240</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240</v>
      </c>
      <c r="P308" s="338">
        <f t="shared" ref="P308:S314" si="143">(P148/1000)/1.02</f>
        <v>13.230221012323254</v>
      </c>
      <c r="Q308" s="339">
        <f t="shared" si="143"/>
        <v>13.250178349054238</v>
      </c>
      <c r="R308" s="339">
        <f t="shared" si="143"/>
        <v>12.982727234948083</v>
      </c>
      <c r="S308" s="339">
        <f t="shared" si="143"/>
        <v>12.910420248951832</v>
      </c>
      <c r="T308" s="278"/>
      <c r="U308" s="304" t="s">
        <v>240</v>
      </c>
      <c r="V308" s="338">
        <f t="shared" ref="V308:W314" si="144">(V148/1000)/1.02</f>
        <v>13.240202825385905</v>
      </c>
      <c r="W308" s="338">
        <f t="shared" si="144"/>
        <v>12.947732227895957</v>
      </c>
      <c r="X308" s="278"/>
      <c r="Y308" s="304" t="s">
        <v>240</v>
      </c>
      <c r="Z308" s="341">
        <f t="shared" ref="Z308:Z314" si="145">(Z148/1000)/1.02</f>
        <v>13.100888680274187</v>
      </c>
      <c r="AB308"/>
      <c r="AC308"/>
      <c r="AD308"/>
      <c r="AE308"/>
      <c r="AF308"/>
    </row>
    <row r="309" spans="1:32" ht="13.5" thickBot="1">
      <c r="A309" s="329" t="s">
        <v>245</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245</v>
      </c>
      <c r="P309" s="338">
        <f t="shared" si="143"/>
        <v>13.215926465449918</v>
      </c>
      <c r="Q309" s="339">
        <f t="shared" si="143"/>
        <v>13.378442858407467</v>
      </c>
      <c r="R309" s="339">
        <f t="shared" si="143"/>
        <v>13.125179115444075</v>
      </c>
      <c r="S309" s="339">
        <f t="shared" si="143"/>
        <v>13.378226863347018</v>
      </c>
      <c r="T309" s="278"/>
      <c r="U309" s="346" t="s">
        <v>245</v>
      </c>
      <c r="V309" s="338">
        <f t="shared" si="144"/>
        <v>13.290659161767946</v>
      </c>
      <c r="W309" s="338">
        <f t="shared" si="144"/>
        <v>13.25267330202043</v>
      </c>
      <c r="X309" s="278"/>
      <c r="Y309" s="346" t="s">
        <v>245</v>
      </c>
      <c r="Z309" s="341">
        <f t="shared" si="145"/>
        <v>13.268087874883426</v>
      </c>
      <c r="AB309"/>
      <c r="AC309"/>
      <c r="AD309"/>
      <c r="AE309"/>
      <c r="AF309"/>
    </row>
    <row r="310" spans="1:32" ht="13.5" thickBot="1">
      <c r="A310" s="333" t="s">
        <v>241</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241</v>
      </c>
      <c r="P310" s="338">
        <f t="shared" si="143"/>
        <v>14.003403562374526</v>
      </c>
      <c r="Q310" s="339">
        <f t="shared" si="143"/>
        <v>13.906122824326985</v>
      </c>
      <c r="R310" s="339">
        <f t="shared" si="143"/>
        <v>13.884604254748531</v>
      </c>
      <c r="S310" s="339">
        <f t="shared" si="143"/>
        <v>13.903640827447211</v>
      </c>
      <c r="T310" s="278"/>
      <c r="U310" s="353" t="s">
        <v>241</v>
      </c>
      <c r="V310" s="338">
        <f t="shared" si="144"/>
        <v>13.955995915606531</v>
      </c>
      <c r="W310" s="338">
        <f t="shared" si="144"/>
        <v>13.893678068552234</v>
      </c>
      <c r="X310" s="278"/>
      <c r="Y310" s="353" t="s">
        <v>241</v>
      </c>
      <c r="Z310" s="341">
        <f t="shared" si="145"/>
        <v>13.927870145254836</v>
      </c>
      <c r="AB310"/>
      <c r="AC310"/>
      <c r="AD310"/>
      <c r="AE310"/>
      <c r="AF310"/>
    </row>
    <row r="311" spans="1:32" ht="13.5" thickBot="1">
      <c r="A311" s="333" t="s">
        <v>242</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242</v>
      </c>
      <c r="P311" s="338">
        <f t="shared" si="143"/>
        <v>13.870468141833136</v>
      </c>
      <c r="Q311" s="339">
        <f t="shared" si="143"/>
        <v>13.817948306824341</v>
      </c>
      <c r="R311" s="339">
        <f t="shared" si="143"/>
        <v>13.796716837212617</v>
      </c>
      <c r="S311" s="339">
        <f t="shared" si="143"/>
        <v>13.746510233463953</v>
      </c>
      <c r="T311" s="278"/>
      <c r="U311" s="353" t="s">
        <v>242</v>
      </c>
      <c r="V311" s="338">
        <f t="shared" si="144"/>
        <v>13.842174551678157</v>
      </c>
      <c r="W311" s="338">
        <f t="shared" si="144"/>
        <v>13.771834294001557</v>
      </c>
      <c r="X311" s="278"/>
      <c r="Y311" s="353" t="s">
        <v>242</v>
      </c>
      <c r="Z311" s="341">
        <f t="shared" si="145"/>
        <v>13.810381507009129</v>
      </c>
      <c r="AB311"/>
      <c r="AC311"/>
      <c r="AD311"/>
      <c r="AE311"/>
      <c r="AF311"/>
    </row>
    <row r="312" spans="1:32" ht="13.5" thickBot="1">
      <c r="A312" s="333" t="s">
        <v>243</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243</v>
      </c>
      <c r="P312" s="338">
        <f t="shared" si="143"/>
        <v>11.440558823529413</v>
      </c>
      <c r="Q312" s="339">
        <f t="shared" si="143"/>
        <v>13.63885294117647</v>
      </c>
      <c r="R312" s="339">
        <f t="shared" si="143"/>
        <v>10.162628727770178</v>
      </c>
      <c r="S312" s="339">
        <f t="shared" si="143"/>
        <v>11.636274509803922</v>
      </c>
      <c r="T312" s="278"/>
      <c r="U312" s="353" t="s">
        <v>243</v>
      </c>
      <c r="V312" s="338">
        <f t="shared" si="144"/>
        <v>12.010065071624505</v>
      </c>
      <c r="W312" s="338">
        <f t="shared" si="144"/>
        <v>11.428922518221949</v>
      </c>
      <c r="X312" s="278"/>
      <c r="Y312" s="353" t="s">
        <v>243</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244</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244</v>
      </c>
      <c r="P314" s="338">
        <f t="shared" si="143"/>
        <v>13.237739001698655</v>
      </c>
      <c r="Q314" s="339">
        <f t="shared" si="143"/>
        <v>13.302139435141676</v>
      </c>
      <c r="R314" s="339">
        <f t="shared" si="143"/>
        <v>13.157762681830592</v>
      </c>
      <c r="S314" s="339">
        <f t="shared" si="143"/>
        <v>13.282099216296503</v>
      </c>
      <c r="T314" s="278"/>
      <c r="U314" s="360" t="s">
        <v>244</v>
      </c>
      <c r="V314" s="338">
        <f t="shared" si="144"/>
        <v>13.271829591742092</v>
      </c>
      <c r="W314" s="338">
        <f t="shared" si="144"/>
        <v>13.216915967312961</v>
      </c>
      <c r="X314" s="278"/>
      <c r="Y314" s="360" t="s">
        <v>244</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248</v>
      </c>
      <c r="O316" s="284">
        <v>2019</v>
      </c>
      <c r="P316" s="286" t="s">
        <v>218</v>
      </c>
      <c r="Q316" s="286"/>
      <c r="R316" s="286"/>
      <c r="S316" s="286"/>
      <c r="T316" s="278"/>
      <c r="U316" s="284">
        <v>2019</v>
      </c>
      <c r="V316" s="286" t="s">
        <v>219</v>
      </c>
      <c r="W316" s="286"/>
      <c r="X316" s="278"/>
      <c r="Y316" s="284">
        <v>2019</v>
      </c>
      <c r="Z316" s="278"/>
      <c r="AB316"/>
      <c r="AC316"/>
      <c r="AD316" s="122"/>
      <c r="AE316" s="122"/>
      <c r="AF316" s="122"/>
    </row>
    <row r="317" spans="1:32" ht="14.25" thickBot="1">
      <c r="A317" s="288"/>
      <c r="B317" s="289" t="s">
        <v>221</v>
      </c>
      <c r="C317" s="289" t="s">
        <v>222</v>
      </c>
      <c r="D317" s="289" t="s">
        <v>223</v>
      </c>
      <c r="E317" s="289" t="s">
        <v>224</v>
      </c>
      <c r="F317" s="289" t="s">
        <v>225</v>
      </c>
      <c r="G317" s="289" t="s">
        <v>226</v>
      </c>
      <c r="H317" s="289" t="s">
        <v>227</v>
      </c>
      <c r="I317" s="289" t="s">
        <v>228</v>
      </c>
      <c r="J317" s="289" t="s">
        <v>229</v>
      </c>
      <c r="K317" s="289" t="s">
        <v>230</v>
      </c>
      <c r="L317" s="289" t="s">
        <v>231</v>
      </c>
      <c r="M317" s="290" t="s">
        <v>232</v>
      </c>
      <c r="O317" s="291"/>
      <c r="P317" s="289" t="s">
        <v>233</v>
      </c>
      <c r="Q317" s="289" t="s">
        <v>234</v>
      </c>
      <c r="R317" s="289" t="s">
        <v>235</v>
      </c>
      <c r="S317" s="290" t="s">
        <v>236</v>
      </c>
      <c r="T317" s="278"/>
      <c r="U317" s="291"/>
      <c r="V317" s="289" t="s">
        <v>237</v>
      </c>
      <c r="W317" s="290" t="s">
        <v>238</v>
      </c>
      <c r="X317" s="278"/>
      <c r="Y317" s="291"/>
      <c r="Z317" s="337" t="s">
        <v>239</v>
      </c>
      <c r="AB317"/>
      <c r="AC317"/>
      <c r="AD317" s="122"/>
      <c r="AE317" s="122"/>
      <c r="AF317" s="122"/>
    </row>
    <row r="318" spans="1:32" ht="13.5" thickBot="1">
      <c r="A318" s="295" t="s">
        <v>240</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0</v>
      </c>
      <c r="M318" s="340">
        <f t="shared" ref="M318:M324" si="151">(M158/1000)/1.02</f>
        <v>0</v>
      </c>
      <c r="O318" s="304" t="s">
        <v>240</v>
      </c>
      <c r="P318" s="338">
        <f t="shared" ref="P318:S324" si="152">(P158/1000)/1.02</f>
        <v>12.351862737247693</v>
      </c>
      <c r="Q318" s="339">
        <f t="shared" si="152"/>
        <v>12.020635270610711</v>
      </c>
      <c r="R318" s="339">
        <f t="shared" si="152"/>
        <v>11.349430438271405</v>
      </c>
      <c r="S318" s="339">
        <f t="shared" si="152"/>
        <v>0</v>
      </c>
      <c r="T318" s="278"/>
      <c r="U318" s="304" t="s">
        <v>240</v>
      </c>
      <c r="V318" s="338">
        <f t="shared" ref="V318:W324" si="153">(V158/1000)/1.02</f>
        <v>12.304688422400709</v>
      </c>
      <c r="W318" s="338">
        <f t="shared" si="153"/>
        <v>0</v>
      </c>
      <c r="X318" s="278"/>
      <c r="Y318" s="304" t="s">
        <v>240</v>
      </c>
      <c r="Z318" s="341">
        <f t="shared" ref="Z318:Z324" si="154">(Z158/1000)/1.02</f>
        <v>0</v>
      </c>
      <c r="AB318"/>
      <c r="AC318"/>
      <c r="AD318" s="122"/>
      <c r="AE318" s="122"/>
      <c r="AF318" s="122"/>
    </row>
    <row r="319" spans="1:32" ht="13.5" thickBot="1">
      <c r="A319" s="329" t="s">
        <v>245</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0</v>
      </c>
      <c r="M319" s="340">
        <f t="shared" si="151"/>
        <v>0</v>
      </c>
      <c r="O319" s="345" t="s">
        <v>245</v>
      </c>
      <c r="P319" s="338">
        <f t="shared" si="152"/>
        <v>12.338145078002844</v>
      </c>
      <c r="Q319" s="339">
        <f t="shared" si="152"/>
        <v>11.998682032949166</v>
      </c>
      <c r="R319" s="339">
        <f t="shared" si="152"/>
        <v>11.33246906602608</v>
      </c>
      <c r="S319" s="339">
        <f t="shared" si="152"/>
        <v>0</v>
      </c>
      <c r="T319" s="278"/>
      <c r="U319" s="346" t="s">
        <v>245</v>
      </c>
      <c r="V319" s="338">
        <f t="shared" si="153"/>
        <v>12.255344091764044</v>
      </c>
      <c r="W319" s="338">
        <f t="shared" si="153"/>
        <v>0</v>
      </c>
      <c r="X319" s="278"/>
      <c r="Y319" s="346" t="s">
        <v>245</v>
      </c>
      <c r="Z319" s="341">
        <f t="shared" si="154"/>
        <v>0</v>
      </c>
      <c r="AB319"/>
      <c r="AC319"/>
      <c r="AD319" s="122"/>
      <c r="AE319" s="122"/>
      <c r="AF319" s="122"/>
    </row>
    <row r="320" spans="1:32" ht="13.5" thickBot="1">
      <c r="A320" s="333" t="s">
        <v>241</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0</v>
      </c>
      <c r="M320" s="340">
        <f t="shared" si="151"/>
        <v>0</v>
      </c>
      <c r="O320" s="352" t="s">
        <v>241</v>
      </c>
      <c r="P320" s="338">
        <f t="shared" si="152"/>
        <v>13.103405513695007</v>
      </c>
      <c r="Q320" s="339">
        <f t="shared" si="152"/>
        <v>12.387047581663118</v>
      </c>
      <c r="R320" s="339">
        <f t="shared" si="152"/>
        <v>11.767882689512129</v>
      </c>
      <c r="S320" s="339">
        <f t="shared" si="152"/>
        <v>0</v>
      </c>
      <c r="T320" s="278"/>
      <c r="U320" s="353" t="s">
        <v>241</v>
      </c>
      <c r="V320" s="338">
        <f t="shared" si="153"/>
        <v>12.881872110891697</v>
      </c>
      <c r="W320" s="338">
        <f t="shared" si="153"/>
        <v>0</v>
      </c>
      <c r="X320" s="278"/>
      <c r="Y320" s="353" t="s">
        <v>241</v>
      </c>
      <c r="Z320" s="341">
        <f t="shared" si="154"/>
        <v>0</v>
      </c>
      <c r="AB320"/>
      <c r="AC320"/>
      <c r="AD320" s="122"/>
      <c r="AE320" s="122"/>
      <c r="AF320" s="122"/>
    </row>
    <row r="321" spans="1:32" ht="13.5" thickBot="1">
      <c r="A321" s="333" t="s">
        <v>242</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0</v>
      </c>
      <c r="M321" s="340">
        <f t="shared" si="151"/>
        <v>0</v>
      </c>
      <c r="O321" s="352" t="s">
        <v>242</v>
      </c>
      <c r="P321" s="338">
        <f t="shared" si="152"/>
        <v>12.929605046824001</v>
      </c>
      <c r="Q321" s="339">
        <f t="shared" si="152"/>
        <v>12.093667528081774</v>
      </c>
      <c r="R321" s="339">
        <f t="shared" si="152"/>
        <v>11.464059727930245</v>
      </c>
      <c r="S321" s="339">
        <f t="shared" si="152"/>
        <v>0</v>
      </c>
      <c r="T321" s="278"/>
      <c r="U321" s="353" t="s">
        <v>242</v>
      </c>
      <c r="V321" s="338">
        <f t="shared" si="153"/>
        <v>12.597009117400068</v>
      </c>
      <c r="W321" s="338">
        <f t="shared" si="153"/>
        <v>0</v>
      </c>
      <c r="X321" s="278"/>
      <c r="Y321" s="353" t="s">
        <v>242</v>
      </c>
      <c r="Z321" s="341">
        <f t="shared" si="154"/>
        <v>0</v>
      </c>
      <c r="AB321"/>
      <c r="AC321"/>
      <c r="AD321" s="122"/>
      <c r="AE321" s="122"/>
      <c r="AF321" s="122"/>
    </row>
    <row r="322" spans="1:32" ht="13.5" thickBot="1">
      <c r="A322" s="333" t="s">
        <v>243</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243</v>
      </c>
      <c r="P322" s="338">
        <f t="shared" si="152"/>
        <v>12.807966303538864</v>
      </c>
      <c r="Q322" s="339">
        <f t="shared" si="152"/>
        <v>11.838400953266682</v>
      </c>
      <c r="R322" s="339">
        <f t="shared" si="152"/>
        <v>11.029267597686555</v>
      </c>
      <c r="S322" s="339">
        <f t="shared" si="152"/>
        <v>0</v>
      </c>
      <c r="T322" s="278"/>
      <c r="U322" s="353" t="s">
        <v>243</v>
      </c>
      <c r="V322" s="338">
        <f t="shared" si="153"/>
        <v>12.405721504100576</v>
      </c>
      <c r="W322" s="338">
        <f t="shared" si="153"/>
        <v>0</v>
      </c>
      <c r="X322" s="278"/>
      <c r="Y322" s="353" t="s">
        <v>243</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0</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244</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0</v>
      </c>
      <c r="M324" s="340">
        <f t="shared" si="151"/>
        <v>0</v>
      </c>
      <c r="O324" s="359" t="s">
        <v>244</v>
      </c>
      <c r="P324" s="338">
        <f t="shared" si="152"/>
        <v>12.89199728865014</v>
      </c>
      <c r="Q324" s="339">
        <f t="shared" si="152"/>
        <v>12.936838425252482</v>
      </c>
      <c r="R324" s="339">
        <f t="shared" si="152"/>
        <v>12.405495377379932</v>
      </c>
      <c r="S324" s="339">
        <f t="shared" si="152"/>
        <v>0</v>
      </c>
      <c r="T324" s="278"/>
      <c r="U324" s="360" t="s">
        <v>244</v>
      </c>
      <c r="V324" s="338">
        <f t="shared" si="153"/>
        <v>13.035858003816113</v>
      </c>
      <c r="W324" s="338">
        <f t="shared" si="153"/>
        <v>0</v>
      </c>
      <c r="X324" s="278"/>
      <c r="Y324" s="360" t="s">
        <v>244</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249</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218</v>
      </c>
      <c r="Q332" s="371"/>
      <c r="R332" s="371"/>
      <c r="S332" s="371"/>
      <c r="T332" s="369"/>
      <c r="U332" s="370">
        <v>2004</v>
      </c>
      <c r="V332" s="371" t="s">
        <v>219</v>
      </c>
      <c r="W332" s="371"/>
      <c r="X332" s="369"/>
      <c r="Y332" s="370">
        <v>2004</v>
      </c>
      <c r="Z332" s="369"/>
      <c r="AB332"/>
      <c r="AC332"/>
      <c r="AD332"/>
      <c r="AE332"/>
      <c r="AF332"/>
    </row>
    <row r="333" spans="1:32" ht="14.25" thickBot="1">
      <c r="A333" s="372"/>
      <c r="B333" s="373" t="s">
        <v>221</v>
      </c>
      <c r="C333" s="373" t="s">
        <v>222</v>
      </c>
      <c r="D333" s="373" t="s">
        <v>223</v>
      </c>
      <c r="E333" s="373" t="s">
        <v>250</v>
      </c>
      <c r="F333" s="373" t="s">
        <v>225</v>
      </c>
      <c r="G333" s="373" t="s">
        <v>226</v>
      </c>
      <c r="H333" s="373" t="s">
        <v>227</v>
      </c>
      <c r="I333" s="373" t="s">
        <v>228</v>
      </c>
      <c r="J333" s="373" t="s">
        <v>229</v>
      </c>
      <c r="K333" s="373" t="s">
        <v>230</v>
      </c>
      <c r="L333" s="373" t="s">
        <v>231</v>
      </c>
      <c r="M333" s="374" t="s">
        <v>232</v>
      </c>
      <c r="N333" s="369"/>
      <c r="O333" s="375"/>
      <c r="P333" s="376" t="s">
        <v>233</v>
      </c>
      <c r="Q333" s="376" t="s">
        <v>234</v>
      </c>
      <c r="R333" s="376" t="s">
        <v>235</v>
      </c>
      <c r="S333" s="377" t="s">
        <v>236</v>
      </c>
      <c r="T333" s="369"/>
      <c r="U333" s="375"/>
      <c r="V333" s="376" t="s">
        <v>237</v>
      </c>
      <c r="W333" s="377" t="s">
        <v>238</v>
      </c>
      <c r="X333" s="369"/>
      <c r="Y333" s="375"/>
      <c r="Z333" s="378" t="s">
        <v>239</v>
      </c>
    </row>
    <row r="334" spans="1:32" ht="14.25" thickBot="1">
      <c r="A334" s="379" t="s">
        <v>240</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240</v>
      </c>
      <c r="P334" s="384">
        <v>2.934793</v>
      </c>
      <c r="Q334" s="384">
        <v>3.7762601000000005</v>
      </c>
      <c r="R334" s="384">
        <v>3.9323517000000003</v>
      </c>
      <c r="S334" s="384">
        <v>3.8823357000000001</v>
      </c>
      <c r="T334" s="369"/>
      <c r="U334" s="383" t="s">
        <v>240</v>
      </c>
      <c r="V334" s="384">
        <v>3.3315866000000001</v>
      </c>
      <c r="W334" s="385">
        <v>3.9074479000000002</v>
      </c>
      <c r="X334" s="369"/>
      <c r="Y334" s="383" t="s">
        <v>240</v>
      </c>
      <c r="Z334" s="382">
        <v>3.6171804117647062</v>
      </c>
    </row>
    <row r="335" spans="1:32" ht="13.5">
      <c r="A335" s="386" t="s">
        <v>241</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241</v>
      </c>
      <c r="P335" s="390">
        <v>3.4831945500000003</v>
      </c>
      <c r="Q335" s="390">
        <v>4.4667496500000006</v>
      </c>
      <c r="R335" s="390">
        <v>4.5911492000000012</v>
      </c>
      <c r="S335" s="390">
        <v>4.588263350000001</v>
      </c>
      <c r="T335" s="369"/>
      <c r="U335" s="389" t="s">
        <v>241</v>
      </c>
      <c r="V335" s="390">
        <v>3.9250651000000003</v>
      </c>
      <c r="W335" s="391">
        <v>4.5897571500000014</v>
      </c>
      <c r="X335" s="369"/>
      <c r="Y335" s="389" t="s">
        <v>241</v>
      </c>
      <c r="Z335" s="392">
        <v>4.0686274509803928</v>
      </c>
    </row>
    <row r="336" spans="1:32" ht="13.5">
      <c r="A336" s="386" t="s">
        <v>242</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242</v>
      </c>
      <c r="P336" s="387">
        <v>3.3170259199999999</v>
      </c>
      <c r="Q336" s="387">
        <v>4.2054797200000005</v>
      </c>
      <c r="R336" s="387">
        <v>4.3033224000000008</v>
      </c>
      <c r="S336" s="387">
        <v>4.3494094800000003</v>
      </c>
      <c r="T336" s="369"/>
      <c r="U336" s="389" t="s">
        <v>242</v>
      </c>
      <c r="V336" s="387">
        <v>3.7435715200000006</v>
      </c>
      <c r="W336" s="388">
        <v>4.3200341600000005</v>
      </c>
      <c r="X336" s="369"/>
      <c r="Y336" s="389" t="s">
        <v>242</v>
      </c>
      <c r="Z336" s="392">
        <v>4.1083262745098041</v>
      </c>
    </row>
    <row r="337" spans="1:26" ht="13.5">
      <c r="A337" s="386" t="s">
        <v>243</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243</v>
      </c>
      <c r="P337" s="387">
        <v>3.2729400000000002</v>
      </c>
      <c r="Q337" s="387">
        <v>4.3428771000000008</v>
      </c>
      <c r="R337" s="387">
        <v>4.1948744400000004</v>
      </c>
      <c r="S337" s="387">
        <v>3.8295622800000007</v>
      </c>
      <c r="T337" s="369"/>
      <c r="U337" s="389" t="s">
        <v>243</v>
      </c>
      <c r="V337" s="387">
        <v>3.9977361000000005</v>
      </c>
      <c r="W337" s="388">
        <v>3.8807596800000002</v>
      </c>
      <c r="X337" s="369"/>
      <c r="Y337" s="389" t="s">
        <v>243</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244</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244</v>
      </c>
      <c r="P339" s="395">
        <v>3.07871329</v>
      </c>
      <c r="Q339" s="395">
        <v>3.7170278000000003</v>
      </c>
      <c r="R339" s="395">
        <v>3.8532139500000002</v>
      </c>
      <c r="S339" s="395">
        <v>3.8812186200000003</v>
      </c>
      <c r="T339" s="369"/>
      <c r="U339" s="383" t="s">
        <v>244</v>
      </c>
      <c r="V339" s="395">
        <v>3.3349349000000004</v>
      </c>
      <c r="W339" s="396">
        <v>3.8676092799999999</v>
      </c>
      <c r="X339" s="369"/>
      <c r="Y339" s="383" t="s">
        <v>244</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218</v>
      </c>
      <c r="Q341" s="371"/>
      <c r="R341" s="371"/>
      <c r="S341" s="371"/>
      <c r="T341" s="369"/>
      <c r="U341" s="370">
        <v>2005</v>
      </c>
      <c r="V341" s="371" t="s">
        <v>219</v>
      </c>
      <c r="W341" s="371"/>
      <c r="X341" s="369"/>
      <c r="Y341" s="370">
        <v>2005</v>
      </c>
      <c r="Z341" s="369"/>
    </row>
    <row r="342" spans="1:26" ht="14.25" thickBot="1">
      <c r="A342" s="372"/>
      <c r="B342" s="373" t="s">
        <v>221</v>
      </c>
      <c r="C342" s="373" t="s">
        <v>222</v>
      </c>
      <c r="D342" s="373" t="s">
        <v>223</v>
      </c>
      <c r="E342" s="373" t="s">
        <v>250</v>
      </c>
      <c r="F342" s="373" t="s">
        <v>225</v>
      </c>
      <c r="G342" s="373" t="s">
        <v>226</v>
      </c>
      <c r="H342" s="373" t="s">
        <v>227</v>
      </c>
      <c r="I342" s="373" t="s">
        <v>228</v>
      </c>
      <c r="J342" s="373" t="s">
        <v>229</v>
      </c>
      <c r="K342" s="373" t="s">
        <v>230</v>
      </c>
      <c r="L342" s="373" t="s">
        <v>231</v>
      </c>
      <c r="M342" s="374" t="s">
        <v>232</v>
      </c>
      <c r="N342" s="369"/>
      <c r="O342" s="375"/>
      <c r="P342" s="376" t="s">
        <v>233</v>
      </c>
      <c r="Q342" s="376" t="s">
        <v>234</v>
      </c>
      <c r="R342" s="376" t="s">
        <v>235</v>
      </c>
      <c r="S342" s="377" t="s">
        <v>236</v>
      </c>
      <c r="T342" s="369"/>
      <c r="U342" s="375"/>
      <c r="V342" s="376" t="s">
        <v>237</v>
      </c>
      <c r="W342" s="377" t="s">
        <v>238</v>
      </c>
      <c r="X342" s="369"/>
      <c r="Y342" s="375"/>
      <c r="Z342" s="378" t="s">
        <v>239</v>
      </c>
    </row>
    <row r="343" spans="1:26" ht="14.25" thickBot="1">
      <c r="A343" s="379" t="s">
        <v>240</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240</v>
      </c>
      <c r="P343" s="384">
        <v>4.1971238999999994</v>
      </c>
      <c r="Q343" s="384">
        <v>4.3258109000000005</v>
      </c>
      <c r="R343" s="384">
        <v>4.3190900000000001</v>
      </c>
      <c r="S343" s="384">
        <v>4.0367601000000004</v>
      </c>
      <c r="T343" s="369"/>
      <c r="U343" s="383" t="s">
        <v>240</v>
      </c>
      <c r="V343" s="384">
        <v>4.2741797999999998</v>
      </c>
      <c r="W343" s="385">
        <v>4.1972801999999998</v>
      </c>
      <c r="X343" s="369"/>
      <c r="Y343" s="383" t="s">
        <v>240</v>
      </c>
      <c r="Z343" s="400">
        <v>4.1524159705882351</v>
      </c>
    </row>
    <row r="344" spans="1:26">
      <c r="A344" s="386" t="s">
        <v>241</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241</v>
      </c>
      <c r="P344" s="390">
        <v>4.8763374000000006</v>
      </c>
      <c r="Q344" s="390">
        <v>4.9619102500000007</v>
      </c>
      <c r="R344" s="390">
        <v>4.94073195</v>
      </c>
      <c r="S344" s="390">
        <v>4.8331030000000004</v>
      </c>
      <c r="T344" s="369"/>
      <c r="U344" s="389" t="s">
        <v>241</v>
      </c>
      <c r="V344" s="390">
        <v>4.92827445</v>
      </c>
      <c r="W344" s="391">
        <v>4.8969937500000009</v>
      </c>
      <c r="X344" s="369"/>
      <c r="Y344" s="389" t="s">
        <v>241</v>
      </c>
      <c r="Z344" s="388">
        <v>4.8158107843137259</v>
      </c>
    </row>
    <row r="345" spans="1:26">
      <c r="A345" s="386" t="s">
        <v>242</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242</v>
      </c>
      <c r="P345" s="387">
        <v>4.5237727599999999</v>
      </c>
      <c r="Q345" s="387">
        <v>4.63851076</v>
      </c>
      <c r="R345" s="387">
        <v>4.5916161200000003</v>
      </c>
      <c r="S345" s="387">
        <v>4.53035648</v>
      </c>
      <c r="T345" s="369"/>
      <c r="U345" s="389" t="s">
        <v>242</v>
      </c>
      <c r="V345" s="387">
        <v>4.5932114799999999</v>
      </c>
      <c r="W345" s="388">
        <v>4.5736677999999999</v>
      </c>
      <c r="X345" s="369"/>
      <c r="Y345" s="389" t="s">
        <v>242</v>
      </c>
      <c r="Z345" s="388">
        <v>4.4922086274509798</v>
      </c>
    </row>
    <row r="346" spans="1:26">
      <c r="A346" s="386" t="s">
        <v>243</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243</v>
      </c>
      <c r="P346" s="387">
        <v>3.4017067800000005</v>
      </c>
      <c r="Q346" s="387">
        <v>4.6921582800000001</v>
      </c>
      <c r="R346" s="387">
        <v>4.1194170000000003</v>
      </c>
      <c r="S346" s="387">
        <v>4.2650641800000004</v>
      </c>
      <c r="T346" s="369"/>
      <c r="U346" s="389" t="s">
        <v>243</v>
      </c>
      <c r="V346" s="387">
        <v>3.5448181200000004</v>
      </c>
      <c r="W346" s="388">
        <v>4.12146846</v>
      </c>
      <c r="X346" s="369"/>
      <c r="Y346" s="389" t="s">
        <v>243</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244</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244</v>
      </c>
      <c r="P348" s="395">
        <v>4.0754524900000009</v>
      </c>
      <c r="Q348" s="395">
        <v>4.1928109200000003</v>
      </c>
      <c r="R348" s="395">
        <v>4.1447192500000005</v>
      </c>
      <c r="S348" s="395">
        <v>4.0200282700000001</v>
      </c>
      <c r="T348" s="369"/>
      <c r="U348" s="383" t="s">
        <v>244</v>
      </c>
      <c r="V348" s="395">
        <v>4.1429718400000004</v>
      </c>
      <c r="W348" s="396">
        <v>4.0836431100000006</v>
      </c>
      <c r="X348" s="369"/>
      <c r="Y348" s="383" t="s">
        <v>244</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218</v>
      </c>
      <c r="Q350" s="371"/>
      <c r="R350" s="371"/>
      <c r="S350" s="371"/>
      <c r="T350" s="369"/>
      <c r="U350" s="370">
        <v>2006</v>
      </c>
      <c r="V350" s="371" t="s">
        <v>219</v>
      </c>
      <c r="W350" s="371"/>
      <c r="X350" s="369"/>
      <c r="Y350" s="370">
        <v>2006</v>
      </c>
      <c r="Z350" s="369"/>
    </row>
    <row r="351" spans="1:26" ht="14.25" thickBot="1">
      <c r="A351" s="375"/>
      <c r="B351" s="403" t="s">
        <v>221</v>
      </c>
      <c r="C351" s="403" t="s">
        <v>222</v>
      </c>
      <c r="D351" s="403" t="s">
        <v>223</v>
      </c>
      <c r="E351" s="403" t="s">
        <v>224</v>
      </c>
      <c r="F351" s="403" t="s">
        <v>225</v>
      </c>
      <c r="G351" s="403" t="s">
        <v>226</v>
      </c>
      <c r="H351" s="403" t="s">
        <v>227</v>
      </c>
      <c r="I351" s="403" t="s">
        <v>228</v>
      </c>
      <c r="J351" s="403" t="s">
        <v>229</v>
      </c>
      <c r="K351" s="403" t="s">
        <v>230</v>
      </c>
      <c r="L351" s="403" t="s">
        <v>231</v>
      </c>
      <c r="M351" s="404" t="s">
        <v>232</v>
      </c>
      <c r="N351" s="369"/>
      <c r="O351" s="375"/>
      <c r="P351" s="376" t="s">
        <v>233</v>
      </c>
      <c r="Q351" s="376" t="s">
        <v>234</v>
      </c>
      <c r="R351" s="376" t="s">
        <v>235</v>
      </c>
      <c r="S351" s="377" t="s">
        <v>236</v>
      </c>
      <c r="T351" s="369"/>
      <c r="U351" s="375"/>
      <c r="V351" s="376" t="s">
        <v>237</v>
      </c>
      <c r="W351" s="377" t="s">
        <v>238</v>
      </c>
      <c r="X351" s="369"/>
      <c r="Y351" s="375"/>
      <c r="Z351" s="378" t="s">
        <v>239</v>
      </c>
    </row>
    <row r="352" spans="1:26" ht="13.5" thickBot="1">
      <c r="A352" s="405" t="s">
        <v>240</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240</v>
      </c>
      <c r="P352" s="384">
        <v>4.2753781000000002</v>
      </c>
      <c r="Q352" s="384">
        <v>4.4427753999999995</v>
      </c>
      <c r="R352" s="384">
        <v>4.3725967000000008</v>
      </c>
      <c r="S352" s="384">
        <v>4.2311452000000003</v>
      </c>
      <c r="T352" s="369"/>
      <c r="U352" s="383" t="s">
        <v>240</v>
      </c>
      <c r="V352" s="384">
        <v>4.3606657999999996</v>
      </c>
      <c r="W352" s="385">
        <v>4.3018448999999999</v>
      </c>
      <c r="X352" s="369"/>
      <c r="Y352" s="383" t="s">
        <v>240</v>
      </c>
      <c r="Z352" s="384">
        <v>4.3331236559999997</v>
      </c>
    </row>
    <row r="353" spans="1:28">
      <c r="A353" s="389" t="s">
        <v>241</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241</v>
      </c>
      <c r="P353" s="390">
        <v>5.1252305500000013</v>
      </c>
      <c r="Q353" s="390">
        <v>5.2600861500000002</v>
      </c>
      <c r="R353" s="390">
        <v>5.1610597500000015</v>
      </c>
      <c r="S353" s="390">
        <v>5.0409155499999994</v>
      </c>
      <c r="T353" s="369"/>
      <c r="U353" s="389" t="s">
        <v>241</v>
      </c>
      <c r="V353" s="390">
        <v>5.1950965</v>
      </c>
      <c r="W353" s="391">
        <v>5.1025452500000004</v>
      </c>
      <c r="X353" s="369"/>
      <c r="Y353" s="389" t="s">
        <v>241</v>
      </c>
      <c r="Z353" s="390">
        <v>5.1515040499999998</v>
      </c>
    </row>
    <row r="354" spans="1:28">
      <c r="A354" s="389" t="s">
        <v>242</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242</v>
      </c>
      <c r="P354" s="387">
        <v>4.7532544799999998</v>
      </c>
      <c r="Q354" s="387">
        <v>4.9382060000000001</v>
      </c>
      <c r="R354" s="387">
        <v>4.9270915200000003</v>
      </c>
      <c r="S354" s="387">
        <v>4.78418616</v>
      </c>
      <c r="T354" s="369"/>
      <c r="U354" s="389" t="s">
        <v>242</v>
      </c>
      <c r="V354" s="387">
        <v>4.8714858400000001</v>
      </c>
      <c r="W354" s="388">
        <v>4.8573954000000006</v>
      </c>
      <c r="X354" s="369"/>
      <c r="Y354" s="389" t="s">
        <v>242</v>
      </c>
      <c r="Z354" s="387">
        <v>4.86459376</v>
      </c>
    </row>
    <row r="355" spans="1:28">
      <c r="A355" s="389" t="s">
        <v>243</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243</v>
      </c>
      <c r="P355" s="387">
        <v>3.6927246600000001</v>
      </c>
      <c r="Q355" s="387">
        <v>4.2902638199999998</v>
      </c>
      <c r="R355" s="387">
        <v>4.0211402400000003</v>
      </c>
      <c r="S355" s="387">
        <v>4.0963816800000004</v>
      </c>
      <c r="T355" s="369"/>
      <c r="U355" s="389" t="s">
        <v>243</v>
      </c>
      <c r="V355" s="387">
        <v>3.8396403000000001</v>
      </c>
      <c r="W355" s="388">
        <v>4.0792393800000006</v>
      </c>
      <c r="X355" s="369"/>
      <c r="Y355" s="389" t="s">
        <v>243</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244</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244</v>
      </c>
      <c r="P357" s="395">
        <v>4.1691178000000004</v>
      </c>
      <c r="Q357" s="395">
        <v>4.2638081300000001</v>
      </c>
      <c r="R357" s="395">
        <v>4.2444080099999999</v>
      </c>
      <c r="S357" s="395">
        <v>4.1527227800000004</v>
      </c>
      <c r="T357" s="369"/>
      <c r="U357" s="383" t="s">
        <v>244</v>
      </c>
      <c r="V357" s="395">
        <v>4.2182185900000002</v>
      </c>
      <c r="W357" s="396">
        <v>4.1969454500000003</v>
      </c>
      <c r="X357" s="369"/>
      <c r="Y357" s="383" t="s">
        <v>244</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218</v>
      </c>
      <c r="Q359" s="371"/>
      <c r="R359" s="371"/>
      <c r="S359" s="371"/>
      <c r="T359" s="369"/>
      <c r="U359" s="370">
        <v>2007</v>
      </c>
      <c r="V359" s="371" t="s">
        <v>219</v>
      </c>
      <c r="W359" s="371"/>
      <c r="X359" s="369"/>
      <c r="Y359" s="370">
        <v>2007</v>
      </c>
      <c r="Z359" s="369"/>
      <c r="AB359" s="225"/>
    </row>
    <row r="360" spans="1:28" ht="13.5" thickBot="1">
      <c r="A360" s="375"/>
      <c r="B360" s="403" t="s">
        <v>221</v>
      </c>
      <c r="C360" s="403" t="s">
        <v>222</v>
      </c>
      <c r="D360" s="403" t="s">
        <v>223</v>
      </c>
      <c r="E360" s="403" t="s">
        <v>224</v>
      </c>
      <c r="F360" s="403" t="s">
        <v>225</v>
      </c>
      <c r="G360" s="403" t="s">
        <v>226</v>
      </c>
      <c r="H360" s="403" t="s">
        <v>227</v>
      </c>
      <c r="I360" s="403" t="s">
        <v>228</v>
      </c>
      <c r="J360" s="403" t="s">
        <v>229</v>
      </c>
      <c r="K360" s="403" t="s">
        <v>230</v>
      </c>
      <c r="L360" s="403" t="s">
        <v>231</v>
      </c>
      <c r="M360" s="404" t="s">
        <v>232</v>
      </c>
      <c r="N360" s="369"/>
      <c r="O360" s="407"/>
      <c r="P360" s="403" t="s">
        <v>233</v>
      </c>
      <c r="Q360" s="403" t="s">
        <v>234</v>
      </c>
      <c r="R360" s="403" t="s">
        <v>235</v>
      </c>
      <c r="S360" s="404" t="s">
        <v>236</v>
      </c>
      <c r="T360" s="369"/>
      <c r="U360" s="407"/>
      <c r="V360" s="403" t="s">
        <v>237</v>
      </c>
      <c r="W360" s="404" t="s">
        <v>238</v>
      </c>
      <c r="X360" s="369"/>
      <c r="Y360" s="375"/>
      <c r="Z360" s="377" t="s">
        <v>239</v>
      </c>
      <c r="AB360" s="225"/>
    </row>
    <row r="361" spans="1:28" ht="13.5" thickBot="1">
      <c r="A361" s="408" t="s">
        <v>240</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240</v>
      </c>
      <c r="P361" s="409">
        <f>P207*0.521</f>
        <v>4.2812357745098044</v>
      </c>
      <c r="Q361" s="409">
        <f>Q207*0.521</f>
        <v>4.101347754901961</v>
      </c>
      <c r="R361" s="409">
        <f>R207*0.521</f>
        <v>4.1186837745098037</v>
      </c>
      <c r="S361" s="409">
        <f>S207*0.521</f>
        <v>3.9646491029411766</v>
      </c>
      <c r="T361" s="369"/>
      <c r="U361" s="411" t="s">
        <v>240</v>
      </c>
      <c r="V361" s="384">
        <f>V207*B487</f>
        <v>4.0776369705882356</v>
      </c>
      <c r="W361" s="385">
        <f>W207*B487</f>
        <v>3.9317417558823529</v>
      </c>
      <c r="X361" s="369"/>
      <c r="Y361" s="383" t="s">
        <v>240</v>
      </c>
      <c r="Z361" s="384">
        <f>Z207*B487</f>
        <v>4.0021973588235289</v>
      </c>
      <c r="AB361" s="225"/>
    </row>
    <row r="362" spans="1:28" ht="13.5" thickBot="1">
      <c r="A362" s="412" t="s">
        <v>241</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241</v>
      </c>
      <c r="P362" s="413">
        <f>P208*0.55</f>
        <v>5.0086165196078438</v>
      </c>
      <c r="Q362" s="413">
        <f>Q208*0.55</f>
        <v>4.7829817156862742</v>
      </c>
      <c r="R362" s="413">
        <f>R208*0.55</f>
        <v>4.7417408823529419</v>
      </c>
      <c r="S362" s="413">
        <f>S208*0.55</f>
        <v>4.619815049019607</v>
      </c>
      <c r="T362" s="369"/>
      <c r="U362" s="415" t="s">
        <v>241</v>
      </c>
      <c r="V362" s="384">
        <f>V208*B489</f>
        <v>4.8016513794117648</v>
      </c>
      <c r="W362" s="385">
        <f>W208*B489</f>
        <v>4.5870374323529415</v>
      </c>
      <c r="X362" s="369"/>
      <c r="Y362" s="389" t="s">
        <v>241</v>
      </c>
      <c r="Z362" s="384">
        <f>Z208*B489</f>
        <v>4.6933340450980401</v>
      </c>
      <c r="AA362" s="225"/>
      <c r="AB362" s="225"/>
    </row>
    <row r="363" spans="1:28" ht="13.5" thickBot="1">
      <c r="A363" s="386" t="s">
        <v>242</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242</v>
      </c>
      <c r="P363" s="387">
        <f>P209*0.52</f>
        <v>4.7183229803921565</v>
      </c>
      <c r="Q363" s="387">
        <f>Q209*0.52</f>
        <v>4.5003772156862754</v>
      </c>
      <c r="R363" s="387">
        <f>R209*0.52</f>
        <v>4.5237614117647054</v>
      </c>
      <c r="S363" s="387">
        <f>S209*0.52</f>
        <v>4.3170772156862736</v>
      </c>
      <c r="T363" s="369"/>
      <c r="U363" s="386" t="s">
        <v>242</v>
      </c>
      <c r="V363" s="384">
        <f>V209*B490</f>
        <v>4.7351092892156865</v>
      </c>
      <c r="W363" s="385">
        <f>W209*B490</f>
        <v>4.5663361960784314</v>
      </c>
      <c r="X363" s="369"/>
      <c r="Y363" s="389" t="s">
        <v>242</v>
      </c>
      <c r="Z363" s="384">
        <f>Z209*B490</f>
        <v>4.6500379950980397</v>
      </c>
      <c r="AB363" s="225"/>
    </row>
    <row r="364" spans="1:28" ht="13.5" thickBot="1">
      <c r="A364" s="386" t="s">
        <v>243</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243</v>
      </c>
      <c r="P364" s="387">
        <f>P210*0.54</f>
        <v>4.1955363529411764</v>
      </c>
      <c r="Q364" s="387">
        <f>Q210*0.54</f>
        <v>3.9887174117647057</v>
      </c>
      <c r="R364" s="387">
        <f>R210*0.54</f>
        <v>3.9991780588235297</v>
      </c>
      <c r="S364" s="387">
        <f>S210*0.54</f>
        <v>3.8984839411764707</v>
      </c>
      <c r="T364" s="369"/>
      <c r="U364" s="386" t="s">
        <v>243</v>
      </c>
      <c r="V364" s="384">
        <f>V210*B491</f>
        <v>4.0061165294117655</v>
      </c>
      <c r="W364" s="385">
        <f>W210*B491</f>
        <v>3.9322889999999999</v>
      </c>
      <c r="X364" s="369"/>
      <c r="Y364" s="389" t="s">
        <v>243</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244</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244</v>
      </c>
      <c r="P366" s="395">
        <f>P212*0.53</f>
        <v>4.1157098039215692</v>
      </c>
      <c r="Q366" s="395">
        <f>Q212*0.53</f>
        <v>4.0017208333333336</v>
      </c>
      <c r="R366" s="395">
        <f>R212*0.53</f>
        <v>4.0511672352941179</v>
      </c>
      <c r="S366" s="395">
        <f>S212*0.53</f>
        <v>3.9727043725490199</v>
      </c>
      <c r="T366" s="369"/>
      <c r="U366" s="394" t="s">
        <v>244</v>
      </c>
      <c r="V366" s="384">
        <f>V212*B493</f>
        <v>3.9518932470588237</v>
      </c>
      <c r="W366" s="385">
        <f>W212*B493</f>
        <v>3.9043782470588235</v>
      </c>
      <c r="X366" s="369"/>
      <c r="Y366" s="383" t="s">
        <v>244</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218</v>
      </c>
      <c r="Q368" s="371"/>
      <c r="R368" s="371"/>
      <c r="S368" s="371"/>
      <c r="T368" s="369"/>
      <c r="U368" s="370">
        <v>2008</v>
      </c>
      <c r="V368" s="371" t="s">
        <v>219</v>
      </c>
      <c r="W368" s="371"/>
      <c r="X368" s="369"/>
      <c r="Y368" s="370">
        <v>2008</v>
      </c>
      <c r="Z368" s="369"/>
      <c r="AA368" s="225"/>
      <c r="AB368" s="225"/>
    </row>
    <row r="369" spans="1:28" ht="13.5" thickBot="1">
      <c r="A369" s="375"/>
      <c r="B369" s="403" t="s">
        <v>221</v>
      </c>
      <c r="C369" s="403" t="s">
        <v>222</v>
      </c>
      <c r="D369" s="403" t="s">
        <v>223</v>
      </c>
      <c r="E369" s="403" t="s">
        <v>224</v>
      </c>
      <c r="F369" s="403" t="s">
        <v>225</v>
      </c>
      <c r="G369" s="403" t="s">
        <v>226</v>
      </c>
      <c r="H369" s="403" t="s">
        <v>227</v>
      </c>
      <c r="I369" s="403" t="s">
        <v>228</v>
      </c>
      <c r="J369" s="403" t="s">
        <v>229</v>
      </c>
      <c r="K369" s="403" t="s">
        <v>230</v>
      </c>
      <c r="L369" s="403" t="s">
        <v>231</v>
      </c>
      <c r="M369" s="404" t="s">
        <v>232</v>
      </c>
      <c r="N369" s="369"/>
      <c r="O369" s="407"/>
      <c r="P369" s="403" t="s">
        <v>233</v>
      </c>
      <c r="Q369" s="403" t="s">
        <v>234</v>
      </c>
      <c r="R369" s="403" t="s">
        <v>235</v>
      </c>
      <c r="S369" s="404" t="s">
        <v>236</v>
      </c>
      <c r="T369" s="369"/>
      <c r="U369" s="407"/>
      <c r="V369" s="403" t="s">
        <v>237</v>
      </c>
      <c r="W369" s="404" t="s">
        <v>238</v>
      </c>
      <c r="X369" s="369"/>
      <c r="Y369" s="375"/>
      <c r="Z369" s="377" t="s">
        <v>239</v>
      </c>
      <c r="AA369" s="225"/>
      <c r="AB369" s="225"/>
    </row>
    <row r="370" spans="1:28" ht="13.5" thickBot="1">
      <c r="A370" s="408" t="s">
        <v>240</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240</v>
      </c>
      <c r="P370" s="409">
        <f>P216*0.521</f>
        <v>4.1864342058823532</v>
      </c>
      <c r="Q370" s="409">
        <f>Q216*0.521</f>
        <v>4.2391931176470585</v>
      </c>
      <c r="R370" s="409">
        <f>R216*0.521</f>
        <v>4.1618195098039221</v>
      </c>
      <c r="S370" s="409">
        <f>S216*0.521</f>
        <v>4.223726568627451</v>
      </c>
      <c r="T370" s="369"/>
      <c r="U370" s="411" t="s">
        <v>240</v>
      </c>
      <c r="V370" s="384">
        <f>V216*B487</f>
        <v>4.1007601470588231</v>
      </c>
      <c r="W370" s="384">
        <f>W216*B487</f>
        <v>4.0820955882352941</v>
      </c>
      <c r="X370" s="369"/>
      <c r="Y370" s="383" t="s">
        <v>240</v>
      </c>
      <c r="Z370" s="384">
        <f>Z216*B487</f>
        <v>4.0916590000000008</v>
      </c>
      <c r="AA370" s="225"/>
      <c r="AB370" s="225"/>
    </row>
    <row r="371" spans="1:28" ht="15" customHeight="1" thickBot="1">
      <c r="A371" s="412" t="s">
        <v>241</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241</v>
      </c>
      <c r="P371" s="413">
        <f>P217*0.55</f>
        <v>4.809442647058825</v>
      </c>
      <c r="Q371" s="413">
        <f>Q217*0.55</f>
        <v>4.811890686274511</v>
      </c>
      <c r="R371" s="413">
        <f>R217*0.55</f>
        <v>4.7917596078431375</v>
      </c>
      <c r="S371" s="413">
        <f>S217*0.55</f>
        <v>4.9414874019607851</v>
      </c>
      <c r="T371" s="369"/>
      <c r="U371" s="415" t="s">
        <v>241</v>
      </c>
      <c r="V371" s="384">
        <f>V217*B489</f>
        <v>4.7144876813725496</v>
      </c>
      <c r="W371" s="384">
        <f>W217*B489</f>
        <v>4.7746849980392163</v>
      </c>
      <c r="X371" s="369"/>
      <c r="Y371" s="389" t="s">
        <v>241</v>
      </c>
      <c r="Z371" s="384">
        <f>Z217*B489</f>
        <v>4.7426192539215686</v>
      </c>
      <c r="AA371" s="225"/>
      <c r="AB371" s="225"/>
    </row>
    <row r="372" spans="1:28" ht="13.5" thickBot="1">
      <c r="A372" s="386" t="s">
        <v>242</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242</v>
      </c>
      <c r="P372" s="387">
        <f>P218*0.52</f>
        <v>4.4903376470588237</v>
      </c>
      <c r="Q372" s="387">
        <f>Q218*0.52</f>
        <v>4.5691803529411761</v>
      </c>
      <c r="R372" s="387">
        <f>R218*0.52</f>
        <v>4.6157917254901966</v>
      </c>
      <c r="S372" s="387">
        <f>S218*0.52</f>
        <v>4.6651947843137256</v>
      </c>
      <c r="T372" s="369"/>
      <c r="U372" s="386" t="s">
        <v>242</v>
      </c>
      <c r="V372" s="384">
        <f>V218*B490</f>
        <v>4.664502926470588</v>
      </c>
      <c r="W372" s="384">
        <f>W218*B490</f>
        <v>4.7685887500000002</v>
      </c>
      <c r="X372" s="369"/>
      <c r="Y372" s="389" t="s">
        <v>242</v>
      </c>
      <c r="Z372" s="384">
        <f>Z218*B490</f>
        <v>4.7167608872549014</v>
      </c>
      <c r="AA372" s="225"/>
    </row>
    <row r="373" spans="1:28" ht="13.5" thickBot="1">
      <c r="A373" s="386" t="s">
        <v>243</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243</v>
      </c>
      <c r="P373" s="387">
        <f>P219*0.54</f>
        <v>4.0633305882352948</v>
      </c>
      <c r="Q373" s="387">
        <f>Q219*0.54</f>
        <v>3.6811498235294122</v>
      </c>
      <c r="R373" s="387">
        <f>R219*0.54</f>
        <v>4.1871547058823531</v>
      </c>
      <c r="S373" s="387">
        <f>S219*0.54</f>
        <v>4.1151001764705883</v>
      </c>
      <c r="T373" s="369"/>
      <c r="U373" s="386" t="s">
        <v>243</v>
      </c>
      <c r="V373" s="384">
        <f>V219*B491</f>
        <v>3.9633940588235297</v>
      </c>
      <c r="W373" s="384">
        <f>W219*B491</f>
        <v>4.1644905882352941</v>
      </c>
      <c r="X373" s="369"/>
      <c r="Y373" s="389" t="s">
        <v>243</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244</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244</v>
      </c>
      <c r="P375" s="395">
        <f>P221*0.53</f>
        <v>4.1107631372549021</v>
      </c>
      <c r="Q375" s="395">
        <f>Q221*0.53</f>
        <v>4.1616187156862745</v>
      </c>
      <c r="R375" s="395">
        <f>R221*0.53</f>
        <v>4.0993629411764703</v>
      </c>
      <c r="S375" s="395">
        <f>S221*0.53</f>
        <v>4.1431892647058826</v>
      </c>
      <c r="T375" s="369"/>
      <c r="U375" s="394" t="s">
        <v>244</v>
      </c>
      <c r="V375" s="384">
        <f>V221*B493</f>
        <v>4.028483329411765</v>
      </c>
      <c r="W375" s="384">
        <f>W221*B493</f>
        <v>4.0142376823529418</v>
      </c>
      <c r="X375" s="369"/>
      <c r="Y375" s="383" t="s">
        <v>244</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251</v>
      </c>
      <c r="D377" s="369"/>
      <c r="E377" s="369"/>
      <c r="F377" s="369"/>
      <c r="G377" s="369"/>
      <c r="H377" s="369"/>
      <c r="I377" s="369"/>
      <c r="J377" s="369"/>
      <c r="K377" s="369"/>
      <c r="L377" s="369"/>
      <c r="M377" s="368" t="s">
        <v>122</v>
      </c>
      <c r="N377" s="369"/>
      <c r="O377" s="370">
        <v>2009</v>
      </c>
      <c r="P377" s="371" t="s">
        <v>218</v>
      </c>
      <c r="Q377" s="371"/>
      <c r="R377" s="371"/>
      <c r="S377" s="371"/>
      <c r="T377" s="369"/>
      <c r="U377" s="370">
        <v>2009</v>
      </c>
      <c r="V377" s="371" t="s">
        <v>219</v>
      </c>
      <c r="W377" s="371"/>
      <c r="X377" s="369"/>
      <c r="Y377" s="370">
        <v>2009</v>
      </c>
      <c r="Z377" s="369"/>
      <c r="AA377" s="225"/>
    </row>
    <row r="378" spans="1:28" ht="13.5" thickBot="1">
      <c r="A378" s="375"/>
      <c r="B378" s="403" t="s">
        <v>221</v>
      </c>
      <c r="C378" s="403" t="s">
        <v>222</v>
      </c>
      <c r="D378" s="403" t="s">
        <v>223</v>
      </c>
      <c r="E378" s="403" t="s">
        <v>224</v>
      </c>
      <c r="F378" s="403" t="s">
        <v>225</v>
      </c>
      <c r="G378" s="403" t="s">
        <v>226</v>
      </c>
      <c r="H378" s="403" t="s">
        <v>227</v>
      </c>
      <c r="I378" s="403" t="s">
        <v>228</v>
      </c>
      <c r="J378" s="403" t="s">
        <v>229</v>
      </c>
      <c r="K378" s="403" t="s">
        <v>230</v>
      </c>
      <c r="L378" s="403" t="s">
        <v>231</v>
      </c>
      <c r="M378" s="404" t="s">
        <v>232</v>
      </c>
      <c r="N378" s="369"/>
      <c r="O378" s="407"/>
      <c r="P378" s="403" t="s">
        <v>233</v>
      </c>
      <c r="Q378" s="403" t="s">
        <v>234</v>
      </c>
      <c r="R378" s="403" t="s">
        <v>235</v>
      </c>
      <c r="S378" s="404" t="s">
        <v>236</v>
      </c>
      <c r="T378" s="369"/>
      <c r="U378" s="407"/>
      <c r="V378" s="403" t="s">
        <v>237</v>
      </c>
      <c r="W378" s="404" t="s">
        <v>238</v>
      </c>
      <c r="X378" s="369"/>
      <c r="Y378" s="375"/>
      <c r="Z378" s="377" t="s">
        <v>239</v>
      </c>
      <c r="AA378" s="225"/>
    </row>
    <row r="379" spans="1:28" ht="13.5" thickBot="1">
      <c r="A379" s="408" t="s">
        <v>240</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240</v>
      </c>
      <c r="P379" s="409">
        <f>P225*0.521</f>
        <v>4.7483940000000002</v>
      </c>
      <c r="Q379" s="409">
        <f>Q225*0.521</f>
        <v>4.9282564803921574</v>
      </c>
      <c r="R379" s="409">
        <f>R225*0.521</f>
        <v>4.8512199901960784</v>
      </c>
      <c r="S379" s="409">
        <f>S225*0.521</f>
        <v>4.6581026568627451</v>
      </c>
      <c r="T379" s="369"/>
      <c r="U379" s="411" t="s">
        <v>240</v>
      </c>
      <c r="V379" s="384">
        <f>V225*B487</f>
        <v>4.7136237352941182</v>
      </c>
      <c r="W379" s="384">
        <f>W225*B487</f>
        <v>4.630192411764706</v>
      </c>
      <c r="X379" s="369"/>
      <c r="Y379" s="383" t="s">
        <v>240</v>
      </c>
      <c r="Z379" s="384">
        <f>Z225*B487</f>
        <v>4.672059676470588</v>
      </c>
      <c r="AA379" s="225"/>
    </row>
    <row r="380" spans="1:28" ht="13.5" thickBot="1">
      <c r="A380" s="412" t="s">
        <v>241</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241</v>
      </c>
      <c r="P380" s="413">
        <f>P226*0.55</f>
        <v>5.4569279901960783</v>
      </c>
      <c r="Q380" s="413">
        <f>Q226*0.55</f>
        <v>5.683172107843137</v>
      </c>
      <c r="R380" s="413">
        <f>R226*0.55</f>
        <v>5.7165317647058815</v>
      </c>
      <c r="S380" s="413">
        <f>S226*0.55</f>
        <v>5.6067177941176478</v>
      </c>
      <c r="T380" s="369"/>
      <c r="U380" s="415" t="s">
        <v>241</v>
      </c>
      <c r="V380" s="384">
        <f>V226*B489</f>
        <v>5.459579615686275</v>
      </c>
      <c r="W380" s="384">
        <f>W226*B489</f>
        <v>5.5508449980392163</v>
      </c>
      <c r="X380" s="369"/>
      <c r="Y380" s="389" t="s">
        <v>241</v>
      </c>
      <c r="Z380" s="384">
        <f>Z226*B489</f>
        <v>5.5027154686274509</v>
      </c>
      <c r="AA380" s="225"/>
    </row>
    <row r="381" spans="1:28" ht="13.5" thickBot="1">
      <c r="A381" s="386" t="s">
        <v>242</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242</v>
      </c>
      <c r="P381" s="387">
        <f>P227*0.52</f>
        <v>5.2660838431372561</v>
      </c>
      <c r="Q381" s="387">
        <f>Q227*0.52</f>
        <v>5.5158811372549019</v>
      </c>
      <c r="R381" s="387">
        <f>R227*0.52</f>
        <v>5.552939294117647</v>
      </c>
      <c r="S381" s="387">
        <f>S227*0.52</f>
        <v>5.4438850980392157</v>
      </c>
      <c r="T381" s="369"/>
      <c r="U381" s="386" t="s">
        <v>242</v>
      </c>
      <c r="V381" s="384">
        <f>V227*B490</f>
        <v>5.5558926519607841</v>
      </c>
      <c r="W381" s="384">
        <f>W227*B490</f>
        <v>5.655425205882354</v>
      </c>
      <c r="X381" s="369"/>
      <c r="Y381" s="389" t="s">
        <v>242</v>
      </c>
      <c r="Z381" s="384">
        <f>Z227*B490</f>
        <v>5.612713848039216</v>
      </c>
      <c r="AA381" s="225"/>
    </row>
    <row r="382" spans="1:28" ht="13.5" thickBot="1">
      <c r="A382" s="386" t="s">
        <v>243</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243</v>
      </c>
      <c r="P382" s="387">
        <f>P228*0.54</f>
        <v>4.4602771764705897</v>
      </c>
      <c r="Q382" s="387">
        <f>Q228*0.54</f>
        <v>4.32</v>
      </c>
      <c r="R382" s="387">
        <f>R228*0.54</f>
        <v>4.0240588235294119</v>
      </c>
      <c r="S382" s="387">
        <f>S228*0.54</f>
        <v>4.5624414705882348</v>
      </c>
      <c r="T382" s="369"/>
      <c r="U382" s="386" t="s">
        <v>243</v>
      </c>
      <c r="V382" s="384">
        <f>V228*B491</f>
        <v>4.4158944705882357</v>
      </c>
      <c r="W382" s="384">
        <f>W228*B491</f>
        <v>4.2385865294117648</v>
      </c>
      <c r="X382" s="369"/>
      <c r="Y382" s="389" t="s">
        <v>243</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244</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244</v>
      </c>
      <c r="P384" s="395">
        <f>P230*0.53</f>
        <v>4.5413091568627459</v>
      </c>
      <c r="Q384" s="395">
        <f>Q230*0.53</f>
        <v>4.7468156176470586</v>
      </c>
      <c r="R384" s="395">
        <f>R230*0.53</f>
        <v>4.7720441372549018</v>
      </c>
      <c r="S384" s="395">
        <f>S230*0.53</f>
        <v>4.6714007745098041</v>
      </c>
      <c r="T384" s="369"/>
      <c r="U384" s="394" t="s">
        <v>244</v>
      </c>
      <c r="V384" s="384">
        <f>V230*B493</f>
        <v>4.5290443058823531</v>
      </c>
      <c r="W384" s="384">
        <f>W230*B493</f>
        <v>4.5986992470588239</v>
      </c>
      <c r="X384" s="369"/>
      <c r="Y384" s="383" t="s">
        <v>244</v>
      </c>
      <c r="Z384" s="384">
        <f>Z230*B493</f>
        <v>4.5645931647058822</v>
      </c>
      <c r="AA384" s="225"/>
    </row>
    <row r="385" spans="1:28">
      <c r="AA385" s="225"/>
      <c r="AB385" s="225"/>
    </row>
    <row r="386" spans="1:28" ht="16.5" thickBot="1">
      <c r="A386" s="370">
        <v>2010</v>
      </c>
      <c r="B386" s="369"/>
      <c r="C386" s="369" t="s">
        <v>251</v>
      </c>
      <c r="D386" s="369"/>
      <c r="E386" s="369"/>
      <c r="F386" s="369"/>
      <c r="G386" s="369"/>
      <c r="H386" s="369"/>
      <c r="I386" s="369"/>
      <c r="J386" s="369"/>
      <c r="K386" s="369"/>
      <c r="L386" s="369"/>
      <c r="M386" s="368" t="s">
        <v>122</v>
      </c>
      <c r="N386" s="369"/>
      <c r="O386" s="370">
        <v>2010</v>
      </c>
      <c r="P386" s="371" t="s">
        <v>218</v>
      </c>
      <c r="Q386" s="371"/>
      <c r="R386" s="371"/>
      <c r="S386" s="371"/>
      <c r="T386" s="369"/>
      <c r="U386" s="370">
        <v>2010</v>
      </c>
      <c r="V386" s="371" t="s">
        <v>219</v>
      </c>
      <c r="W386" s="371"/>
      <c r="X386" s="369"/>
      <c r="Y386" s="370">
        <v>2010</v>
      </c>
      <c r="Z386" s="369"/>
      <c r="AA386" s="225"/>
      <c r="AB386" s="225"/>
    </row>
    <row r="387" spans="1:28" ht="13.5" thickBot="1">
      <c r="A387" s="375"/>
      <c r="B387" s="403" t="s">
        <v>221</v>
      </c>
      <c r="C387" s="403" t="s">
        <v>222</v>
      </c>
      <c r="D387" s="403" t="s">
        <v>223</v>
      </c>
      <c r="E387" s="403" t="s">
        <v>224</v>
      </c>
      <c r="F387" s="403" t="s">
        <v>225</v>
      </c>
      <c r="G387" s="403" t="s">
        <v>226</v>
      </c>
      <c r="H387" s="403" t="s">
        <v>227</v>
      </c>
      <c r="I387" s="403" t="s">
        <v>228</v>
      </c>
      <c r="J387" s="403" t="s">
        <v>229</v>
      </c>
      <c r="K387" s="403" t="s">
        <v>230</v>
      </c>
      <c r="L387" s="403" t="s">
        <v>231</v>
      </c>
      <c r="M387" s="404" t="s">
        <v>232</v>
      </c>
      <c r="N387" s="369"/>
      <c r="O387" s="407"/>
      <c r="P387" s="403" t="s">
        <v>233</v>
      </c>
      <c r="Q387" s="403" t="s">
        <v>234</v>
      </c>
      <c r="R387" s="403" t="s">
        <v>235</v>
      </c>
      <c r="S387" s="404" t="s">
        <v>236</v>
      </c>
      <c r="T387" s="369"/>
      <c r="U387" s="407"/>
      <c r="V387" s="403" t="s">
        <v>237</v>
      </c>
      <c r="W387" s="404" t="s">
        <v>238</v>
      </c>
      <c r="X387" s="369"/>
      <c r="Y387" s="407"/>
      <c r="Z387" s="404" t="s">
        <v>239</v>
      </c>
      <c r="AA387" s="225"/>
      <c r="AB387" s="225"/>
    </row>
    <row r="388" spans="1:28" ht="13.5" thickBot="1">
      <c r="A388" s="408" t="s">
        <v>240</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240</v>
      </c>
      <c r="P388" s="409">
        <f>P234*0.521</f>
        <v>4.7783463921568625</v>
      </c>
      <c r="Q388" s="409">
        <f>Q234*0.521</f>
        <v>4.4481447647058818</v>
      </c>
      <c r="R388" s="409">
        <f>R234*0.521</f>
        <v>4.429490921568628</v>
      </c>
      <c r="S388" s="409">
        <f>S234*0.521</f>
        <v>4.8841441254901969</v>
      </c>
      <c r="T388" s="369"/>
      <c r="U388" s="417" t="s">
        <v>240</v>
      </c>
      <c r="V388" s="387">
        <f>V234*0.521</f>
        <v>4.6009561078431371</v>
      </c>
      <c r="W388" s="387">
        <f>W234*0.521</f>
        <v>4.6667420627450991</v>
      </c>
      <c r="X388" s="369"/>
      <c r="Y388" s="417" t="s">
        <v>240</v>
      </c>
      <c r="Z388" s="387">
        <f>Z234*0.521</f>
        <v>4.6352287137254891</v>
      </c>
      <c r="AA388" s="225"/>
      <c r="AB388" s="225"/>
    </row>
    <row r="389" spans="1:28">
      <c r="A389" s="412" t="s">
        <v>241</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241</v>
      </c>
      <c r="P389" s="413">
        <f>P235*0.55</f>
        <v>5.6512208823529422</v>
      </c>
      <c r="Q389" s="413">
        <f>Q235*0.55</f>
        <v>5.032395931372549</v>
      </c>
      <c r="R389" s="413">
        <f>R235*0.55</f>
        <v>5.0113848529411769</v>
      </c>
      <c r="S389" s="413">
        <f>S235*0.55</f>
        <v>5.7714039705882358</v>
      </c>
      <c r="T389" s="369"/>
      <c r="U389" s="417" t="s">
        <v>241</v>
      </c>
      <c r="V389" s="387">
        <f>V235*0.55</f>
        <v>5.3112443137254894</v>
      </c>
      <c r="W389" s="387">
        <f>W235*0.55</f>
        <v>5.4128821568627448</v>
      </c>
      <c r="X389" s="369"/>
      <c r="Y389" s="417" t="s">
        <v>241</v>
      </c>
      <c r="Z389" s="387">
        <f>Z235*0.55</f>
        <v>5.365264019607844</v>
      </c>
      <c r="AA389" s="225"/>
      <c r="AB389" s="225"/>
    </row>
    <row r="390" spans="1:28">
      <c r="A390" s="386" t="s">
        <v>242</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242</v>
      </c>
      <c r="P390" s="387">
        <f>P236*0.52</f>
        <v>5.4340968627450978</v>
      </c>
      <c r="Q390" s="387">
        <f>Q236*0.52</f>
        <v>4.8110583529411768</v>
      </c>
      <c r="R390" s="387">
        <f>R236*0.52</f>
        <v>4.8175384705882358</v>
      </c>
      <c r="S390" s="387">
        <f>S236*0.52</f>
        <v>5.5746701960784311</v>
      </c>
      <c r="T390" s="369"/>
      <c r="U390" s="417" t="s">
        <v>242</v>
      </c>
      <c r="V390" s="387">
        <f>V236*0.52</f>
        <v>5.0273452156862746</v>
      </c>
      <c r="W390" s="387">
        <f>W236*0.52</f>
        <v>5.1648709411764706</v>
      </c>
      <c r="X390" s="369"/>
      <c r="Y390" s="417" t="s">
        <v>242</v>
      </c>
      <c r="Z390" s="387">
        <f>Z236*0.52</f>
        <v>5.1141892941176472</v>
      </c>
      <c r="AA390" s="225"/>
      <c r="AB390" s="225"/>
    </row>
    <row r="391" spans="1:28">
      <c r="A391" s="386" t="s">
        <v>243</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243</v>
      </c>
      <c r="P391" s="387">
        <f>P237*0.54</f>
        <v>5.0564112352941182</v>
      </c>
      <c r="Q391" s="387">
        <f>Q237*0.54</f>
        <v>4.452709235294118</v>
      </c>
      <c r="R391" s="387">
        <f>R237*0.54</f>
        <v>4.4039710588235295</v>
      </c>
      <c r="S391" s="387">
        <f>S237*0.54</f>
        <v>4.369587882352941</v>
      </c>
      <c r="T391" s="369"/>
      <c r="U391" s="417" t="s">
        <v>243</v>
      </c>
      <c r="V391" s="387">
        <f>V237*0.54</f>
        <v>4.6375157647058822</v>
      </c>
      <c r="W391" s="387">
        <f>W237*0.54</f>
        <v>4.3784052352941174</v>
      </c>
      <c r="X391" s="369"/>
      <c r="Y391" s="417" t="s">
        <v>243</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244</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244</v>
      </c>
      <c r="P393" s="395">
        <f>P239*0.53</f>
        <v>4.7397520686274506</v>
      </c>
      <c r="Q393" s="395">
        <f>Q239*0.53</f>
        <v>4.39095906862745</v>
      </c>
      <c r="R393" s="395">
        <f>R239*0.53</f>
        <v>4.3915706470588232</v>
      </c>
      <c r="S393" s="395">
        <f>S239*0.53</f>
        <v>4.6143083431372549</v>
      </c>
      <c r="T393" s="369"/>
      <c r="U393" s="417" t="s">
        <v>244</v>
      </c>
      <c r="V393" s="387">
        <f>V239*0.53</f>
        <v>4.5509665882352941</v>
      </c>
      <c r="W393" s="387">
        <f>W239*0.53</f>
        <v>4.5054972647058822</v>
      </c>
      <c r="X393" s="369"/>
      <c r="Y393" s="417" t="s">
        <v>244</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251</v>
      </c>
      <c r="D395" s="369"/>
      <c r="E395" s="369"/>
      <c r="F395" s="369"/>
      <c r="G395" s="369"/>
      <c r="H395" s="369"/>
      <c r="I395" s="369"/>
      <c r="J395" s="369"/>
      <c r="K395" s="369"/>
      <c r="L395" s="369"/>
      <c r="M395" s="368" t="s">
        <v>122</v>
      </c>
      <c r="N395" s="369"/>
      <c r="O395" s="370">
        <v>2011</v>
      </c>
      <c r="P395" s="371" t="s">
        <v>218</v>
      </c>
      <c r="Q395" s="371"/>
      <c r="R395" s="371"/>
      <c r="S395" s="371"/>
      <c r="T395" s="369"/>
      <c r="U395" s="370">
        <v>2011</v>
      </c>
      <c r="V395" s="371" t="s">
        <v>219</v>
      </c>
      <c r="W395" s="371"/>
      <c r="X395" s="369"/>
      <c r="Y395" s="370">
        <v>2011</v>
      </c>
      <c r="Z395" s="369"/>
    </row>
    <row r="396" spans="1:28" ht="13.5" thickBot="1">
      <c r="A396" s="375"/>
      <c r="B396" s="376" t="s">
        <v>221</v>
      </c>
      <c r="C396" s="376" t="s">
        <v>222</v>
      </c>
      <c r="D396" s="376" t="s">
        <v>223</v>
      </c>
      <c r="E396" s="376" t="s">
        <v>224</v>
      </c>
      <c r="F396" s="376" t="s">
        <v>225</v>
      </c>
      <c r="G396" s="376" t="s">
        <v>226</v>
      </c>
      <c r="H396" s="376" t="s">
        <v>227</v>
      </c>
      <c r="I396" s="376" t="s">
        <v>228</v>
      </c>
      <c r="J396" s="376" t="s">
        <v>229</v>
      </c>
      <c r="K396" s="376" t="s">
        <v>230</v>
      </c>
      <c r="L396" s="376" t="s">
        <v>231</v>
      </c>
      <c r="M396" s="377" t="s">
        <v>232</v>
      </c>
      <c r="N396" s="369"/>
      <c r="O396" s="407"/>
      <c r="P396" s="403" t="s">
        <v>233</v>
      </c>
      <c r="Q396" s="403" t="s">
        <v>234</v>
      </c>
      <c r="R396" s="403" t="s">
        <v>235</v>
      </c>
      <c r="S396" s="404" t="s">
        <v>236</v>
      </c>
      <c r="T396" s="369"/>
      <c r="U396" s="375"/>
      <c r="V396" s="403" t="s">
        <v>237</v>
      </c>
      <c r="W396" s="404" t="s">
        <v>238</v>
      </c>
      <c r="X396" s="369"/>
      <c r="Y396" s="375"/>
      <c r="Z396" s="404" t="s">
        <v>239</v>
      </c>
    </row>
    <row r="397" spans="1:28" ht="13.5" thickBot="1">
      <c r="A397" s="405" t="s">
        <v>240</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240</v>
      </c>
      <c r="P397" s="384">
        <f>P243*0.507</f>
        <v>5.2188025117647063</v>
      </c>
      <c r="Q397" s="384">
        <f>Q243*0.507</f>
        <v>5.4358999117647055</v>
      </c>
      <c r="R397" s="384">
        <f>R243*0.507</f>
        <v>5.7324004705882352</v>
      </c>
      <c r="S397" s="384">
        <f>S243*0.507</f>
        <v>6.1054282058823528</v>
      </c>
      <c r="T397" s="369"/>
      <c r="U397" s="418" t="s">
        <v>240</v>
      </c>
      <c r="V397" s="384">
        <f>V243*0.507</f>
        <v>5.3208109117647062</v>
      </c>
      <c r="W397" s="384">
        <f>W243*0.507</f>
        <v>5.9282814117647051</v>
      </c>
      <c r="X397" s="369"/>
      <c r="Y397" s="419" t="s">
        <v>240</v>
      </c>
      <c r="Z397" s="384">
        <f>Z243*0.507</f>
        <v>5.6275309999999994</v>
      </c>
    </row>
    <row r="398" spans="1:28">
      <c r="A398" s="415" t="s">
        <v>241</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241</v>
      </c>
      <c r="P398" s="390">
        <f>P244*0.539</f>
        <v>6.1959217833333335</v>
      </c>
      <c r="Q398" s="390">
        <f>Q244*0.539</f>
        <v>6.324593237254903</v>
      </c>
      <c r="R398" s="390">
        <f>R244*0.539</f>
        <v>6.7336979362745106</v>
      </c>
      <c r="S398" s="390">
        <f>S244*0.539</f>
        <v>7.250095341176471</v>
      </c>
      <c r="T398" s="369"/>
      <c r="U398" s="420" t="s">
        <v>241</v>
      </c>
      <c r="V398" s="390">
        <f>V244*0.539</f>
        <v>6.2552434892156858</v>
      </c>
      <c r="W398" s="390">
        <f>W244*0.539</f>
        <v>6.9955425509803915</v>
      </c>
      <c r="X398" s="369"/>
      <c r="Y398" s="420" t="s">
        <v>241</v>
      </c>
      <c r="Z398" s="390">
        <f>Z244*0.539</f>
        <v>6.6026041529411774</v>
      </c>
    </row>
    <row r="399" spans="1:28">
      <c r="A399" s="386" t="s">
        <v>242</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242</v>
      </c>
      <c r="P399" s="387">
        <f>P245*0.535</f>
        <v>6.198062593137255</v>
      </c>
      <c r="Q399" s="387">
        <f>Q245*0.535</f>
        <v>6.278959838235294</v>
      </c>
      <c r="R399" s="387">
        <f>R245*0.535</f>
        <v>6.808325553921569</v>
      </c>
      <c r="S399" s="387">
        <f>S245*0.535</f>
        <v>7.2474131666666661</v>
      </c>
      <c r="T399" s="369"/>
      <c r="U399" s="417" t="s">
        <v>242</v>
      </c>
      <c r="V399" s="387">
        <f>V245*0.535</f>
        <v>6.2331208284313737</v>
      </c>
      <c r="W399" s="387">
        <f>W245*0.535</f>
        <v>7.1087380196078431</v>
      </c>
      <c r="X399" s="369"/>
      <c r="Y399" s="417" t="s">
        <v>242</v>
      </c>
      <c r="Z399" s="387">
        <f>Z245*0.535</f>
        <v>6.8463504166666667</v>
      </c>
    </row>
    <row r="400" spans="1:28">
      <c r="A400" s="386" t="s">
        <v>243</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243</v>
      </c>
      <c r="P400" s="387">
        <f>P246*0.54</f>
        <v>4.4393024117647064</v>
      </c>
      <c r="Q400" s="387">
        <f>Q246*0.54</f>
        <v>5.0286393529411759</v>
      </c>
      <c r="R400" s="387">
        <f>R246*0.54</f>
        <v>5.3905277647058822</v>
      </c>
      <c r="S400" s="387">
        <f>S246*0.54</f>
        <v>5.7426723529411774</v>
      </c>
      <c r="T400" s="369"/>
      <c r="U400" s="417" t="s">
        <v>243</v>
      </c>
      <c r="V400" s="387">
        <f>V246*0.54</f>
        <v>4.7673201176470581</v>
      </c>
      <c r="W400" s="387">
        <f>W246*0.54</f>
        <v>5.7031517647058836</v>
      </c>
      <c r="X400" s="369"/>
      <c r="Y400" s="417" t="s">
        <v>243</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244</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244</v>
      </c>
      <c r="P402" s="395">
        <f>P248*0.516</f>
        <v>4.8805384470588233</v>
      </c>
      <c r="Q402" s="395">
        <f>Q248*0.516</f>
        <v>5.1469856705882346</v>
      </c>
      <c r="R402" s="395">
        <f>R248*0.516</f>
        <v>5.5356727882352947</v>
      </c>
      <c r="S402" s="395">
        <f>S248*0.516</f>
        <v>5.9365010823529403</v>
      </c>
      <c r="T402" s="369"/>
      <c r="U402" s="421" t="s">
        <v>244</v>
      </c>
      <c r="V402" s="395">
        <f>V248*0.516</f>
        <v>5.0109533999999991</v>
      </c>
      <c r="W402" s="395">
        <f>W248*0.516</f>
        <v>5.7448490705882351</v>
      </c>
      <c r="X402" s="369"/>
      <c r="Y402" s="421" t="s">
        <v>244</v>
      </c>
      <c r="Z402" s="395">
        <f>Z248*0.516</f>
        <v>5.383979411764706</v>
      </c>
    </row>
    <row r="404" spans="1:29" ht="16.5" thickBot="1">
      <c r="A404" s="370">
        <v>2012</v>
      </c>
      <c r="B404" s="369"/>
      <c r="C404" s="369" t="s">
        <v>251</v>
      </c>
      <c r="D404" s="369"/>
      <c r="E404" s="369"/>
      <c r="F404" s="369"/>
      <c r="G404" s="369"/>
      <c r="H404" s="369"/>
      <c r="I404" s="369"/>
      <c r="J404" s="369"/>
      <c r="K404" s="369"/>
      <c r="L404" s="369"/>
      <c r="M404" s="368" t="s">
        <v>122</v>
      </c>
      <c r="N404" s="369"/>
      <c r="O404" s="370">
        <v>2012</v>
      </c>
      <c r="P404" s="371" t="s">
        <v>218</v>
      </c>
      <c r="Q404" s="371"/>
      <c r="R404" s="371"/>
      <c r="S404" s="371"/>
      <c r="T404" s="369"/>
      <c r="U404" s="370">
        <v>2012</v>
      </c>
      <c r="V404" s="371" t="s">
        <v>219</v>
      </c>
      <c r="W404" s="371"/>
      <c r="X404" s="369"/>
      <c r="Y404" s="370">
        <v>2012</v>
      </c>
      <c r="Z404" s="369"/>
    </row>
    <row r="405" spans="1:29" ht="13.5" thickBot="1">
      <c r="A405" s="375"/>
      <c r="B405" s="376" t="s">
        <v>221</v>
      </c>
      <c r="C405" s="376" t="s">
        <v>222</v>
      </c>
      <c r="D405" s="376" t="s">
        <v>223</v>
      </c>
      <c r="E405" s="376" t="s">
        <v>224</v>
      </c>
      <c r="F405" s="376" t="s">
        <v>225</v>
      </c>
      <c r="G405" s="376" t="s">
        <v>226</v>
      </c>
      <c r="H405" s="376" t="s">
        <v>227</v>
      </c>
      <c r="I405" s="376" t="s">
        <v>228</v>
      </c>
      <c r="J405" s="376" t="s">
        <v>229</v>
      </c>
      <c r="K405" s="376" t="s">
        <v>230</v>
      </c>
      <c r="L405" s="376" t="s">
        <v>231</v>
      </c>
      <c r="M405" s="377" t="s">
        <v>232</v>
      </c>
      <c r="N405" s="369"/>
      <c r="O405" s="407"/>
      <c r="P405" s="403" t="s">
        <v>233</v>
      </c>
      <c r="Q405" s="403" t="s">
        <v>234</v>
      </c>
      <c r="R405" s="403" t="s">
        <v>235</v>
      </c>
      <c r="S405" s="404" t="s">
        <v>236</v>
      </c>
      <c r="T405" s="369"/>
      <c r="U405" s="375"/>
      <c r="V405" s="403" t="s">
        <v>237</v>
      </c>
      <c r="W405" s="404" t="s">
        <v>238</v>
      </c>
      <c r="X405" s="369"/>
      <c r="Y405" s="375"/>
      <c r="Z405" s="404" t="s">
        <v>239</v>
      </c>
    </row>
    <row r="406" spans="1:29" ht="13.5" thickBot="1">
      <c r="A406" s="405" t="s">
        <v>240</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240</v>
      </c>
      <c r="P406" s="384">
        <f>P252*0.507</f>
        <v>6.4871693823529419</v>
      </c>
      <c r="Q406" s="384">
        <f>Q252*0.507</f>
        <v>6.2718335588235297</v>
      </c>
      <c r="R406" s="384">
        <f>R252*0.507</f>
        <v>6.4571221764705884</v>
      </c>
      <c r="S406" s="384">
        <f>S252*0.507</f>
        <v>6.3578147941176466</v>
      </c>
      <c r="T406" s="369"/>
      <c r="U406" s="418" t="s">
        <v>240</v>
      </c>
      <c r="V406" s="384">
        <f>V252*0.507</f>
        <v>6.3747048529411758</v>
      </c>
      <c r="W406" s="384">
        <f>W252*0.507</f>
        <v>6.4051049705882352</v>
      </c>
      <c r="X406" s="369"/>
      <c r="Y406" s="419" t="s">
        <v>240</v>
      </c>
      <c r="Z406" s="384">
        <f>Z252*0.507</f>
        <v>6.3897905882352948</v>
      </c>
    </row>
    <row r="407" spans="1:29">
      <c r="A407" s="415" t="s">
        <v>241</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241</v>
      </c>
      <c r="P407" s="390">
        <f>P253*0.539</f>
        <v>7.4419925519607846</v>
      </c>
      <c r="Q407" s="390">
        <f>Q253*0.539</f>
        <v>7.0230357784313728</v>
      </c>
      <c r="R407" s="390">
        <f>R253*0.539</f>
        <v>7.3427811470588251</v>
      </c>
      <c r="S407" s="390">
        <f>S253*0.539</f>
        <v>7.2873370705882348</v>
      </c>
      <c r="T407" s="369"/>
      <c r="U407" s="420" t="s">
        <v>241</v>
      </c>
      <c r="V407" s="390">
        <f>V253*0.539</f>
        <v>7.2264189735294124</v>
      </c>
      <c r="W407" s="390">
        <f>W253*0.539</f>
        <v>7.3139494029411773</v>
      </c>
      <c r="X407" s="369"/>
      <c r="Y407" s="420" t="s">
        <v>241</v>
      </c>
      <c r="Z407" s="390">
        <f>Z253*0.539</f>
        <v>7.2680894862745111</v>
      </c>
    </row>
    <row r="408" spans="1:29">
      <c r="A408" s="386" t="s">
        <v>242</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242</v>
      </c>
      <c r="P408" s="387">
        <f>P254*0.535</f>
        <v>7.4103065049019605</v>
      </c>
      <c r="Q408" s="387">
        <f>Q254*0.535</f>
        <v>6.9537925784313721</v>
      </c>
      <c r="R408" s="387">
        <f>R254*0.535</f>
        <v>7.2672826470588232</v>
      </c>
      <c r="S408" s="387">
        <f>S254*0.535</f>
        <v>7.2594952499999996</v>
      </c>
      <c r="T408" s="369"/>
      <c r="U408" s="417" t="s">
        <v>242</v>
      </c>
      <c r="V408" s="387">
        <f>V254*0.535</f>
        <v>7.1575431323529406</v>
      </c>
      <c r="W408" s="387">
        <f>W254*0.535</f>
        <v>7.2632916519607846</v>
      </c>
      <c r="X408" s="369"/>
      <c r="Y408" s="417" t="s">
        <v>242</v>
      </c>
      <c r="Z408" s="387">
        <f>Z254*0.535</f>
        <v>7.2061048725490204</v>
      </c>
    </row>
    <row r="409" spans="1:29">
      <c r="A409" s="386" t="s">
        <v>243</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243</v>
      </c>
      <c r="P409" s="387">
        <f>P255*0.54</f>
        <v>6.4627803529411763</v>
      </c>
      <c r="Q409" s="387">
        <f>Q255*0.54</f>
        <v>5.568490588235294</v>
      </c>
      <c r="R409" s="387">
        <f>R255*0.54</f>
        <v>0</v>
      </c>
      <c r="S409" s="387">
        <f>S255*0.54</f>
        <v>6.5927170588235295</v>
      </c>
      <c r="T409" s="369"/>
      <c r="U409" s="417" t="s">
        <v>243</v>
      </c>
      <c r="V409" s="387">
        <f>V255*0.54</f>
        <v>6.4387805294117646</v>
      </c>
      <c r="W409" s="387">
        <f>W255*0.54</f>
        <v>6.5927170588235295</v>
      </c>
      <c r="X409" s="369"/>
      <c r="Y409" s="417" t="s">
        <v>243</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244</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244</v>
      </c>
      <c r="P411" s="395">
        <f>P257*0.516</f>
        <v>6.2898593999999992</v>
      </c>
      <c r="Q411" s="395">
        <f>Q257*0.516</f>
        <v>6.289519447058824</v>
      </c>
      <c r="R411" s="395">
        <f>R257*0.516</f>
        <v>6.4528683529411772</v>
      </c>
      <c r="S411" s="395">
        <f>S257*0.516</f>
        <v>6.4373787411764702</v>
      </c>
      <c r="T411" s="369"/>
      <c r="U411" s="421" t="s">
        <v>244</v>
      </c>
      <c r="V411" s="395">
        <f>V257*0.516</f>
        <v>6.289673235294118</v>
      </c>
      <c r="W411" s="395">
        <f>W257*0.516</f>
        <v>6.4446553529411768</v>
      </c>
      <c r="X411" s="369"/>
      <c r="Y411" s="421" t="s">
        <v>244</v>
      </c>
      <c r="Z411" s="395">
        <f>Z257*0.516</f>
        <v>6.3667798235294129</v>
      </c>
      <c r="AB411" s="429"/>
    </row>
    <row r="412" spans="1:29">
      <c r="AB412" s="429"/>
    </row>
    <row r="413" spans="1:29" ht="16.5" thickBot="1">
      <c r="A413" s="370">
        <v>2013</v>
      </c>
      <c r="B413" s="369"/>
      <c r="C413" s="369" t="s">
        <v>251</v>
      </c>
      <c r="D413" s="369"/>
      <c r="E413" s="369"/>
      <c r="F413" s="369"/>
      <c r="G413" s="369"/>
      <c r="H413" s="369"/>
      <c r="I413" s="369"/>
      <c r="J413" s="369"/>
      <c r="K413" s="369"/>
      <c r="L413" s="369"/>
      <c r="M413" s="368" t="s">
        <v>122</v>
      </c>
      <c r="N413" s="369"/>
      <c r="O413" s="370">
        <v>2013</v>
      </c>
      <c r="P413" s="371" t="s">
        <v>218</v>
      </c>
      <c r="Q413" s="371"/>
      <c r="R413" s="371"/>
      <c r="S413" s="371"/>
      <c r="T413" s="369"/>
      <c r="U413" s="370">
        <v>2013</v>
      </c>
      <c r="V413" s="371" t="s">
        <v>219</v>
      </c>
      <c r="W413" s="371"/>
      <c r="X413" s="369"/>
      <c r="Y413" s="370">
        <v>2013</v>
      </c>
      <c r="Z413" s="369"/>
    </row>
    <row r="414" spans="1:29" ht="13.5" thickBot="1">
      <c r="A414" s="375"/>
      <c r="B414" s="376" t="s">
        <v>221</v>
      </c>
      <c r="C414" s="376" t="s">
        <v>222</v>
      </c>
      <c r="D414" s="376" t="s">
        <v>223</v>
      </c>
      <c r="E414" s="376" t="s">
        <v>224</v>
      </c>
      <c r="F414" s="376" t="s">
        <v>225</v>
      </c>
      <c r="G414" s="376" t="s">
        <v>226</v>
      </c>
      <c r="H414" s="376" t="s">
        <v>227</v>
      </c>
      <c r="I414" s="376" t="s">
        <v>228</v>
      </c>
      <c r="J414" s="376" t="s">
        <v>229</v>
      </c>
      <c r="K414" s="376" t="s">
        <v>230</v>
      </c>
      <c r="L414" s="376" t="s">
        <v>231</v>
      </c>
      <c r="M414" s="377" t="s">
        <v>232</v>
      </c>
      <c r="N414" s="369"/>
      <c r="O414" s="407"/>
      <c r="P414" s="403" t="s">
        <v>233</v>
      </c>
      <c r="Q414" s="403" t="s">
        <v>234</v>
      </c>
      <c r="R414" s="403" t="s">
        <v>235</v>
      </c>
      <c r="S414" s="404" t="s">
        <v>236</v>
      </c>
      <c r="T414" s="369"/>
      <c r="U414" s="375"/>
      <c r="V414" s="403" t="s">
        <v>237</v>
      </c>
      <c r="W414" s="404" t="s">
        <v>238</v>
      </c>
      <c r="X414" s="369"/>
      <c r="Y414" s="375"/>
      <c r="Z414" s="404" t="s">
        <v>239</v>
      </c>
      <c r="AB414" s="225"/>
      <c r="AC414" s="225"/>
    </row>
    <row r="415" spans="1:29" ht="13.5" thickBot="1">
      <c r="A415" s="405" t="s">
        <v>240</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240</v>
      </c>
      <c r="P415" s="384">
        <f>P261*0.507</f>
        <v>6.3818625000000004</v>
      </c>
      <c r="Q415" s="384">
        <f>Q261*0.507</f>
        <v>6.0825088235294116</v>
      </c>
      <c r="R415" s="384">
        <f>R261*0.507</f>
        <v>5.9312488529411773</v>
      </c>
      <c r="S415" s="385">
        <f>S261*0.507</f>
        <v>5.8741019999999997</v>
      </c>
      <c r="T415" s="369"/>
      <c r="U415" s="418" t="s">
        <v>240</v>
      </c>
      <c r="V415" s="384">
        <f>V261*0.507</f>
        <v>6.2228782352941172</v>
      </c>
      <c r="W415" s="384">
        <f>W261*0.507</f>
        <v>5.9024790882352942</v>
      </c>
      <c r="X415" s="369"/>
      <c r="Y415" s="419" t="s">
        <v>240</v>
      </c>
      <c r="Z415" s="384">
        <f>Z261*0.507</f>
        <v>6.059937382352941</v>
      </c>
      <c r="AB415" s="225"/>
      <c r="AC415" s="225"/>
    </row>
    <row r="416" spans="1:29">
      <c r="A416" s="415" t="s">
        <v>241</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241</v>
      </c>
      <c r="P416" s="390">
        <f>P262*0.539</f>
        <v>7.1889537176470579</v>
      </c>
      <c r="Q416" s="390">
        <f>Q262*0.539</f>
        <v>6.724284459803922</v>
      </c>
      <c r="R416" s="390">
        <f>R262*0.539</f>
        <v>6.6124456588235301</v>
      </c>
      <c r="S416" s="390">
        <f>S262*0.539</f>
        <v>6.7232719852941187</v>
      </c>
      <c r="T416" s="369"/>
      <c r="U416" s="420" t="s">
        <v>241</v>
      </c>
      <c r="V416" s="390">
        <f>V262*0.539</f>
        <v>6.9442841794117642</v>
      </c>
      <c r="W416" s="390">
        <f>W262*0.539</f>
        <v>6.6676825901960788</v>
      </c>
      <c r="X416" s="369"/>
      <c r="Y416" s="420" t="s">
        <v>241</v>
      </c>
      <c r="Z416" s="390">
        <f>Z262*0.539</f>
        <v>6.8073887480392159</v>
      </c>
      <c r="AB416" s="225"/>
      <c r="AC416" s="225"/>
    </row>
    <row r="417" spans="1:29">
      <c r="A417" s="386" t="s">
        <v>242</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242</v>
      </c>
      <c r="P417" s="387">
        <f>P263*0.535</f>
        <v>7.1067244264705884</v>
      </c>
      <c r="Q417" s="387">
        <f>Q263*0.535</f>
        <v>6.6033717745098048</v>
      </c>
      <c r="R417" s="387">
        <f>R263*0.535</f>
        <v>6.5125843725490196</v>
      </c>
      <c r="S417" s="387">
        <f>S263*0.535</f>
        <v>6.6522707745098044</v>
      </c>
      <c r="T417" s="369"/>
      <c r="U417" s="417" t="s">
        <v>242</v>
      </c>
      <c r="V417" s="387">
        <f>V263*0.535</f>
        <v>6.7994251470588232</v>
      </c>
      <c r="W417" s="387">
        <f>W263*0.535</f>
        <v>6.5793046421568633</v>
      </c>
      <c r="X417" s="369"/>
      <c r="Y417" s="417" t="s">
        <v>242</v>
      </c>
      <c r="Z417" s="387">
        <f>Z263*0.535</f>
        <v>6.6895875490196079</v>
      </c>
      <c r="AB417" s="225"/>
      <c r="AC417" s="225"/>
    </row>
    <row r="418" spans="1:29">
      <c r="A418" s="386" t="s">
        <v>243</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243</v>
      </c>
      <c r="P418" s="387" t="e">
        <f>#REF!*0.54</f>
        <v>#REF!</v>
      </c>
      <c r="Q418" s="387" t="e">
        <f>#REF!*0.54</f>
        <v>#REF!</v>
      </c>
      <c r="R418" s="387" t="e">
        <f>#REF!*0.54</f>
        <v>#REF!</v>
      </c>
      <c r="S418" s="387" t="e">
        <f>#REF!*0.54</f>
        <v>#REF!</v>
      </c>
      <c r="T418" s="369"/>
      <c r="U418" s="417" t="s">
        <v>243</v>
      </c>
      <c r="V418" s="387" t="e">
        <f>#REF!*0.54</f>
        <v>#REF!</v>
      </c>
      <c r="W418" s="387" t="e">
        <f>#REF!*0.54</f>
        <v>#REF!</v>
      </c>
      <c r="X418" s="369"/>
      <c r="Y418" s="417" t="s">
        <v>243</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244</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244</v>
      </c>
      <c r="P420" s="395">
        <f>P265*0.516</f>
        <v>6.5073058470588236</v>
      </c>
      <c r="Q420" s="395">
        <f>Q265*0.516</f>
        <v>6.3163544823529403</v>
      </c>
      <c r="R420" s="395">
        <f>R265*0.516</f>
        <v>6.2270025058823526</v>
      </c>
      <c r="S420" s="395">
        <f>S265*0.516</f>
        <v>6.2623181529411767</v>
      </c>
      <c r="T420" s="369"/>
      <c r="U420" s="421" t="s">
        <v>244</v>
      </c>
      <c r="V420" s="395">
        <f>V265*0.516</f>
        <v>6.4027252941176469</v>
      </c>
      <c r="W420" s="395">
        <f>W265*0.516</f>
        <v>6.2450736352941174</v>
      </c>
      <c r="X420" s="369"/>
      <c r="Y420" s="421" t="s">
        <v>244</v>
      </c>
      <c r="Z420" s="395">
        <f>Z265*0.516</f>
        <v>6.3215079058823536</v>
      </c>
      <c r="AB420" s="225"/>
      <c r="AC420" s="225"/>
    </row>
    <row r="421" spans="1:29" ht="16.5" thickBot="1">
      <c r="A421" s="370">
        <v>2014</v>
      </c>
      <c r="B421" s="369"/>
      <c r="C421" s="369" t="s">
        <v>251</v>
      </c>
      <c r="D421" s="369"/>
      <c r="E421" s="369"/>
      <c r="F421" s="369"/>
      <c r="G421" s="369"/>
      <c r="H421" s="369"/>
      <c r="I421" s="369"/>
      <c r="J421" s="369"/>
      <c r="K421" s="369"/>
      <c r="L421" s="369"/>
      <c r="M421" s="368" t="s">
        <v>122</v>
      </c>
      <c r="N421" s="369"/>
      <c r="O421" s="370">
        <v>2014</v>
      </c>
      <c r="P421" s="371" t="s">
        <v>218</v>
      </c>
      <c r="Q421" s="371"/>
      <c r="R421" s="371"/>
      <c r="S421" s="371"/>
      <c r="T421" s="369"/>
      <c r="U421" s="370">
        <v>2014</v>
      </c>
      <c r="V421" s="371" t="s">
        <v>219</v>
      </c>
      <c r="W421" s="371"/>
      <c r="X421" s="369"/>
      <c r="Y421" s="370">
        <v>2014</v>
      </c>
      <c r="Z421" s="369"/>
    </row>
    <row r="422" spans="1:29" ht="13.5" thickBot="1">
      <c r="A422" s="375"/>
      <c r="B422" s="403" t="s">
        <v>221</v>
      </c>
      <c r="C422" s="403" t="s">
        <v>222</v>
      </c>
      <c r="D422" s="403" t="s">
        <v>223</v>
      </c>
      <c r="E422" s="403" t="s">
        <v>224</v>
      </c>
      <c r="F422" s="403" t="s">
        <v>225</v>
      </c>
      <c r="G422" s="403" t="s">
        <v>226</v>
      </c>
      <c r="H422" s="403" t="s">
        <v>227</v>
      </c>
      <c r="I422" s="403" t="s">
        <v>228</v>
      </c>
      <c r="J422" s="403" t="s">
        <v>229</v>
      </c>
      <c r="K422" s="403" t="s">
        <v>230</v>
      </c>
      <c r="L422" s="403" t="s">
        <v>231</v>
      </c>
      <c r="M422" s="404" t="s">
        <v>232</v>
      </c>
      <c r="N422" s="369"/>
      <c r="O422" s="407"/>
      <c r="P422" s="403" t="s">
        <v>233</v>
      </c>
      <c r="Q422" s="403" t="s">
        <v>234</v>
      </c>
      <c r="R422" s="403" t="s">
        <v>235</v>
      </c>
      <c r="S422" s="404" t="s">
        <v>236</v>
      </c>
      <c r="T422" s="369"/>
      <c r="U422" s="407"/>
      <c r="V422" s="403" t="s">
        <v>237</v>
      </c>
      <c r="W422" s="404" t="s">
        <v>238</v>
      </c>
      <c r="X422" s="369"/>
      <c r="Y422" s="375"/>
      <c r="Z422" s="404" t="s">
        <v>239</v>
      </c>
    </row>
    <row r="423" spans="1:29" ht="13.5" thickBot="1">
      <c r="A423" s="408" t="s">
        <v>240</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240</v>
      </c>
      <c r="P423" s="384">
        <f>P269*0.507</f>
        <v>5.9249660294117641</v>
      </c>
      <c r="Q423" s="384">
        <f>Q269*0.507</f>
        <v>5.8840431764705876</v>
      </c>
      <c r="R423" s="384">
        <f>R269*0.507</f>
        <v>5.7331261764705888</v>
      </c>
      <c r="S423" s="385">
        <f>S269*0.507</f>
        <v>5.5676105588235298</v>
      </c>
      <c r="T423" s="369"/>
      <c r="U423" s="411" t="s">
        <v>240</v>
      </c>
      <c r="V423" s="384">
        <f>V269*0.507</f>
        <v>5.9035924999999994</v>
      </c>
      <c r="W423" s="385">
        <f>W269*0.507</f>
        <v>5.6479203529411768</v>
      </c>
      <c r="X423" s="369"/>
      <c r="Y423" s="411" t="s">
        <v>240</v>
      </c>
      <c r="Z423" s="384">
        <f>Z269*0.507</f>
        <v>5.7789897941176473</v>
      </c>
    </row>
    <row r="424" spans="1:29">
      <c r="A424" s="423" t="s">
        <v>245</v>
      </c>
      <c r="B424" s="424" t="s">
        <v>246</v>
      </c>
      <c r="C424" s="425" t="s">
        <v>246</v>
      </c>
      <c r="D424" s="425" t="s">
        <v>246</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245</v>
      </c>
      <c r="P424" s="390" t="s">
        <v>246</v>
      </c>
      <c r="Q424" s="390">
        <f t="shared" ref="Q424:S425" si="207">Q270*0.539</f>
        <v>6.3498686382352938</v>
      </c>
      <c r="R424" s="390">
        <f t="shared" si="207"/>
        <v>6.3984621303921569</v>
      </c>
      <c r="S424" s="391">
        <f t="shared" si="207"/>
        <v>6.4425602568627456</v>
      </c>
      <c r="T424" s="369"/>
      <c r="U424" s="415" t="s">
        <v>245</v>
      </c>
      <c r="V424" s="390">
        <f>V270*0.539</f>
        <v>6.3498686382352938</v>
      </c>
      <c r="W424" s="391">
        <f>W270*0.539</f>
        <v>6.4271385156862761</v>
      </c>
      <c r="X424" s="369"/>
      <c r="Y424" s="412" t="s">
        <v>245</v>
      </c>
      <c r="Z424" s="391">
        <f>Z270*0.539</f>
        <v>6.4120887901960781</v>
      </c>
    </row>
    <row r="425" spans="1:29">
      <c r="A425" s="426" t="s">
        <v>241</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241</v>
      </c>
      <c r="P425" s="387">
        <f>P271*0.539</f>
        <v>6.7099808794117655</v>
      </c>
      <c r="Q425" s="387">
        <f t="shared" si="207"/>
        <v>6.5537448598039232</v>
      </c>
      <c r="R425" s="387">
        <f t="shared" si="207"/>
        <v>6.5460995147058831</v>
      </c>
      <c r="S425" s="388">
        <f t="shared" si="207"/>
        <v>6.5804010519607843</v>
      </c>
      <c r="T425" s="369"/>
      <c r="U425" s="386" t="s">
        <v>241</v>
      </c>
      <c r="V425" s="387">
        <f>V271*0.539</f>
        <v>6.6299219411764705</v>
      </c>
      <c r="W425" s="388">
        <f>W271*0.539</f>
        <v>6.5632191058823519</v>
      </c>
      <c r="X425" s="369"/>
      <c r="Y425" s="386" t="s">
        <v>241</v>
      </c>
      <c r="Z425" s="390">
        <f>Z271*0.539</f>
        <v>6.600039675490196</v>
      </c>
    </row>
    <row r="426" spans="1:29">
      <c r="A426" s="426" t="s">
        <v>242</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242</v>
      </c>
      <c r="P426" s="387">
        <f>P272*0.535</f>
        <v>6.6367374166666666</v>
      </c>
      <c r="Q426" s="387">
        <f>Q272*0.535</f>
        <v>6.4701095686274508</v>
      </c>
      <c r="R426" s="387">
        <f>R272*0.535</f>
        <v>6.4550813137254908</v>
      </c>
      <c r="S426" s="388">
        <f>S272*0.535</f>
        <v>6.5304156078431372</v>
      </c>
      <c r="T426" s="369"/>
      <c r="U426" s="386" t="s">
        <v>242</v>
      </c>
      <c r="V426" s="387">
        <f>V272*0.535</f>
        <v>6.5405113725490205</v>
      </c>
      <c r="W426" s="388">
        <f>W272*0.535</f>
        <v>6.4903047696078433</v>
      </c>
      <c r="X426" s="369"/>
      <c r="Y426" s="386" t="s">
        <v>242</v>
      </c>
      <c r="Z426" s="387">
        <f>Z272*0.535</f>
        <v>6.5164788578431381</v>
      </c>
    </row>
    <row r="427" spans="1:29">
      <c r="A427" s="426" t="s">
        <v>243</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243</v>
      </c>
      <c r="P427" s="387">
        <f>P273*0.54</f>
        <v>6.2175928235294133</v>
      </c>
      <c r="Q427" s="387">
        <f>Q273*0.54</f>
        <v>5.7492582352941177</v>
      </c>
      <c r="R427" s="387">
        <f>R273*0.54</f>
        <v>6.9603580588235303</v>
      </c>
      <c r="S427" s="388">
        <f>S273*0.54</f>
        <v>0</v>
      </c>
      <c r="T427" s="369"/>
      <c r="U427" s="386" t="s">
        <v>243</v>
      </c>
      <c r="V427" s="387">
        <f>V273*0.54</f>
        <v>6.1158970588235304</v>
      </c>
      <c r="W427" s="388">
        <f>W273*0.54</f>
        <v>6.9603580588235303</v>
      </c>
      <c r="X427" s="369"/>
      <c r="Y427" s="386" t="s">
        <v>243</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244</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244</v>
      </c>
      <c r="P429" s="395">
        <f>P275*0.516</f>
        <v>6.3395087176470595</v>
      </c>
      <c r="Q429" s="395">
        <f>Q275*0.516</f>
        <v>6.2901927764705885</v>
      </c>
      <c r="R429" s="395">
        <f>R275*0.516</f>
        <v>6.1463486705882353</v>
      </c>
      <c r="S429" s="396">
        <f>S275*0.516</f>
        <v>6.0903925176470581</v>
      </c>
      <c r="T429" s="369"/>
      <c r="U429" s="394" t="s">
        <v>244</v>
      </c>
      <c r="V429" s="395">
        <f>V275*0.516</f>
        <v>6.3134820823529409</v>
      </c>
      <c r="W429" s="396">
        <f>W275*0.516</f>
        <v>6.1172154117647057</v>
      </c>
      <c r="X429" s="369"/>
      <c r="Y429" s="394" t="s">
        <v>244</v>
      </c>
      <c r="Z429" s="395">
        <f>Z275*0.516</f>
        <v>6.2183645647058823</v>
      </c>
    </row>
    <row r="431" spans="1:29" ht="16.5" thickBot="1">
      <c r="A431" s="370">
        <v>2015</v>
      </c>
      <c r="B431" s="369"/>
      <c r="C431" s="369" t="s">
        <v>251</v>
      </c>
      <c r="D431" s="369"/>
      <c r="E431" s="369"/>
      <c r="F431" s="369"/>
      <c r="G431" s="369"/>
      <c r="H431" s="369"/>
      <c r="I431" s="369"/>
      <c r="J431" s="369"/>
      <c r="K431" s="369"/>
      <c r="L431" s="369"/>
      <c r="M431" s="368" t="s">
        <v>122</v>
      </c>
      <c r="N431" s="369"/>
      <c r="O431" s="370">
        <v>2015</v>
      </c>
      <c r="P431" s="371" t="s">
        <v>218</v>
      </c>
      <c r="Q431" s="371"/>
      <c r="R431" s="371"/>
      <c r="S431" s="371"/>
      <c r="T431" s="369"/>
      <c r="U431" s="370">
        <v>2015</v>
      </c>
      <c r="V431" s="371" t="s">
        <v>219</v>
      </c>
      <c r="W431" s="371"/>
      <c r="X431" s="369"/>
      <c r="Y431" s="370">
        <v>2015</v>
      </c>
      <c r="Z431" s="369"/>
    </row>
    <row r="432" spans="1:29" ht="13.5" thickBot="1">
      <c r="A432" s="375"/>
      <c r="B432" s="403" t="s">
        <v>221</v>
      </c>
      <c r="C432" s="403" t="s">
        <v>222</v>
      </c>
      <c r="D432" s="403" t="s">
        <v>223</v>
      </c>
      <c r="E432" s="403" t="s">
        <v>224</v>
      </c>
      <c r="F432" s="403" t="s">
        <v>225</v>
      </c>
      <c r="G432" s="403" t="s">
        <v>226</v>
      </c>
      <c r="H432" s="403" t="s">
        <v>227</v>
      </c>
      <c r="I432" s="403" t="s">
        <v>228</v>
      </c>
      <c r="J432" s="403" t="s">
        <v>229</v>
      </c>
      <c r="K432" s="403" t="s">
        <v>230</v>
      </c>
      <c r="L432" s="403" t="s">
        <v>231</v>
      </c>
      <c r="M432" s="404" t="s">
        <v>232</v>
      </c>
      <c r="N432" s="369"/>
      <c r="O432" s="407"/>
      <c r="P432" s="403" t="s">
        <v>233</v>
      </c>
      <c r="Q432" s="403" t="s">
        <v>234</v>
      </c>
      <c r="R432" s="403" t="s">
        <v>235</v>
      </c>
      <c r="S432" s="404" t="s">
        <v>236</v>
      </c>
      <c r="T432" s="369"/>
      <c r="U432" s="407"/>
      <c r="V432" s="403" t="s">
        <v>237</v>
      </c>
      <c r="W432" s="404" t="s">
        <v>238</v>
      </c>
      <c r="X432" s="369"/>
      <c r="Y432" s="375"/>
      <c r="Z432" s="404" t="s">
        <v>239</v>
      </c>
    </row>
    <row r="433" spans="1:26" ht="13.5" thickBot="1">
      <c r="A433" s="408" t="s">
        <v>240</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240</v>
      </c>
      <c r="P433" s="384">
        <f>P279*0.507</f>
        <v>6.0358648235294119</v>
      </c>
      <c r="Q433" s="384">
        <f>Q279*0.507</f>
        <v>6.3412896221999988</v>
      </c>
      <c r="R433" s="384">
        <f>R279*0.507</f>
        <v>6.0269822730000007</v>
      </c>
      <c r="S433" s="384">
        <f>S279*0.507</f>
        <v>6.2072727912000003</v>
      </c>
      <c r="T433" s="369"/>
      <c r="U433" s="411" t="s">
        <v>240</v>
      </c>
      <c r="V433" s="384">
        <f>V279*0.507</f>
        <v>6.3136226322000004</v>
      </c>
      <c r="W433" s="384">
        <f>W279*0.507</f>
        <v>6.1129205981999997</v>
      </c>
      <c r="X433" s="369"/>
      <c r="Y433" s="411" t="s">
        <v>240</v>
      </c>
      <c r="Z433" s="384">
        <f>Z279*0.507</f>
        <v>6.207381390600001</v>
      </c>
    </row>
    <row r="434" spans="1:26">
      <c r="A434" s="423" t="s">
        <v>245</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245</v>
      </c>
      <c r="P434" s="390">
        <f t="shared" ref="P434:S435" si="215">P280*0.539</f>
        <v>6.8303226696078427</v>
      </c>
      <c r="Q434" s="390">
        <f t="shared" si="215"/>
        <v>6.9287288994000003</v>
      </c>
      <c r="R434" s="390">
        <f t="shared" si="215"/>
        <v>6.8196470496000003</v>
      </c>
      <c r="S434" s="390">
        <f t="shared" si="215"/>
        <v>6.9849054198000005</v>
      </c>
      <c r="T434" s="369"/>
      <c r="U434" s="415" t="s">
        <v>245</v>
      </c>
      <c r="V434" s="390">
        <f>V280*0.539</f>
        <v>7.0209984768000009</v>
      </c>
      <c r="W434" s="390">
        <f>W280*0.539</f>
        <v>6.9009485160000015</v>
      </c>
      <c r="X434" s="369"/>
      <c r="Y434" s="412" t="s">
        <v>245</v>
      </c>
      <c r="Z434" s="390">
        <f>Z280*0.539</f>
        <v>6.9500218788000003</v>
      </c>
    </row>
    <row r="435" spans="1:26">
      <c r="A435" s="426" t="s">
        <v>241</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241</v>
      </c>
      <c r="P435" s="387">
        <f t="shared" si="215"/>
        <v>6.9457289107843136</v>
      </c>
      <c r="Q435" s="387">
        <f t="shared" si="215"/>
        <v>7.1303552165999999</v>
      </c>
      <c r="R435" s="387">
        <f t="shared" si="215"/>
        <v>7.0237858613999995</v>
      </c>
      <c r="S435" s="387">
        <f t="shared" si="215"/>
        <v>7.3601962433999999</v>
      </c>
      <c r="T435" s="369"/>
      <c r="U435" s="386" t="s">
        <v>241</v>
      </c>
      <c r="V435" s="387">
        <f>V281*0.539</f>
        <v>7.1798079275999998</v>
      </c>
      <c r="W435" s="387">
        <f>W281*0.539</f>
        <v>7.1871639840000006</v>
      </c>
      <c r="X435" s="369"/>
      <c r="Y435" s="386" t="s">
        <v>241</v>
      </c>
      <c r="Z435" s="387">
        <f>Z281*0.539</f>
        <v>7.1835299382000004</v>
      </c>
    </row>
    <row r="436" spans="1:26">
      <c r="A436" s="426" t="s">
        <v>242</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242</v>
      </c>
      <c r="P436" s="387">
        <f>P282*0.535</f>
        <v>6.8623212156862747</v>
      </c>
      <c r="Q436" s="387">
        <f>Q282*0.535</f>
        <v>7.0442011920000001</v>
      </c>
      <c r="R436" s="387">
        <f>R282*0.535</f>
        <v>6.9369984270000007</v>
      </c>
      <c r="S436" s="387">
        <f>S282*0.535</f>
        <v>7.2371989110000001</v>
      </c>
      <c r="T436" s="369"/>
      <c r="U436" s="386" t="s">
        <v>242</v>
      </c>
      <c r="V436" s="387">
        <f>V282*0.535</f>
        <v>7.0863728879999996</v>
      </c>
      <c r="W436" s="387">
        <f>W282*0.535</f>
        <v>7.0655435190000011</v>
      </c>
      <c r="X436" s="369"/>
      <c r="Y436" s="386" t="s">
        <v>242</v>
      </c>
      <c r="Z436" s="387">
        <f>Z282*0.535</f>
        <v>7.0773906660000003</v>
      </c>
    </row>
    <row r="437" spans="1:26">
      <c r="A437" s="426" t="s">
        <v>243</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243</v>
      </c>
      <c r="P437" s="387" t="e">
        <f>#REF!*0.54</f>
        <v>#REF!</v>
      </c>
      <c r="Q437" s="387" t="e">
        <f>#REF!*0.54</f>
        <v>#REF!</v>
      </c>
      <c r="R437" s="387" t="e">
        <f>#REF!*0.54</f>
        <v>#REF!</v>
      </c>
      <c r="S437" s="387" t="e">
        <f>#REF!*0.54</f>
        <v>#REF!</v>
      </c>
      <c r="T437" s="369"/>
      <c r="U437" s="386" t="s">
        <v>243</v>
      </c>
      <c r="V437" s="387" t="e">
        <f>#REF!*0.54</f>
        <v>#REF!</v>
      </c>
      <c r="W437" s="387" t="e">
        <f>#REF!*0.54</f>
        <v>#REF!</v>
      </c>
      <c r="X437" s="369"/>
      <c r="Y437" s="386" t="s">
        <v>243</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244</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244</v>
      </c>
      <c r="P439" s="395">
        <f>P284*0.516</f>
        <v>6.3681254705882351</v>
      </c>
      <c r="Q439" s="395">
        <f>Q284*0.516</f>
        <v>6.5769947208000001</v>
      </c>
      <c r="R439" s="395">
        <f>R284*0.516</f>
        <v>6.3680088384000006</v>
      </c>
      <c r="S439" s="395">
        <f>S284*0.516</f>
        <v>6.5058520464000003</v>
      </c>
      <c r="T439" s="369"/>
      <c r="U439" s="394" t="s">
        <v>244</v>
      </c>
      <c r="V439" s="395">
        <f>V284*0.516</f>
        <v>6.6001106952000006</v>
      </c>
      <c r="W439" s="395">
        <f>W284*0.516</f>
        <v>6.4321251408000002</v>
      </c>
      <c r="X439" s="369"/>
      <c r="Y439" s="394" t="s">
        <v>244</v>
      </c>
      <c r="Z439" s="395">
        <f>Z284*0.516</f>
        <v>6.5064309984000008</v>
      </c>
    </row>
    <row r="441" spans="1:26" ht="16.5" thickBot="1">
      <c r="A441" s="370">
        <v>2016</v>
      </c>
      <c r="B441" s="369"/>
      <c r="C441" s="369" t="s">
        <v>251</v>
      </c>
      <c r="D441" s="369"/>
      <c r="E441" s="369"/>
      <c r="F441" s="369"/>
      <c r="G441" s="369"/>
      <c r="H441" s="369"/>
      <c r="I441" s="369"/>
      <c r="J441" s="369"/>
      <c r="K441" s="369"/>
      <c r="L441" s="369"/>
      <c r="M441" s="368" t="s">
        <v>122</v>
      </c>
      <c r="N441" s="369"/>
      <c r="O441" s="370">
        <v>2016</v>
      </c>
      <c r="P441" s="371" t="s">
        <v>218</v>
      </c>
      <c r="Q441" s="371"/>
      <c r="R441" s="371"/>
      <c r="S441" s="371"/>
      <c r="T441" s="369"/>
      <c r="U441" s="370">
        <v>2016</v>
      </c>
      <c r="V441" s="371" t="s">
        <v>219</v>
      </c>
      <c r="W441" s="371"/>
      <c r="X441" s="369"/>
      <c r="Y441" s="370">
        <v>2016</v>
      </c>
      <c r="Z441" s="369"/>
    </row>
    <row r="442" spans="1:26" ht="13.5" thickBot="1">
      <c r="A442" s="375"/>
      <c r="B442" s="403" t="s">
        <v>221</v>
      </c>
      <c r="C442" s="403" t="s">
        <v>222</v>
      </c>
      <c r="D442" s="403" t="s">
        <v>223</v>
      </c>
      <c r="E442" s="403" t="s">
        <v>224</v>
      </c>
      <c r="F442" s="403" t="s">
        <v>225</v>
      </c>
      <c r="G442" s="403" t="s">
        <v>226</v>
      </c>
      <c r="H442" s="403" t="s">
        <v>227</v>
      </c>
      <c r="I442" s="403" t="s">
        <v>228</v>
      </c>
      <c r="J442" s="403" t="s">
        <v>229</v>
      </c>
      <c r="K442" s="403" t="s">
        <v>230</v>
      </c>
      <c r="L442" s="403" t="s">
        <v>231</v>
      </c>
      <c r="M442" s="404" t="s">
        <v>232</v>
      </c>
      <c r="N442" s="369"/>
      <c r="O442" s="407"/>
      <c r="P442" s="403" t="s">
        <v>233</v>
      </c>
      <c r="Q442" s="403" t="s">
        <v>234</v>
      </c>
      <c r="R442" s="403" t="s">
        <v>235</v>
      </c>
      <c r="S442" s="404" t="s">
        <v>236</v>
      </c>
      <c r="T442" s="369"/>
      <c r="U442" s="407"/>
      <c r="V442" s="403" t="s">
        <v>237</v>
      </c>
      <c r="W442" s="404" t="s">
        <v>238</v>
      </c>
      <c r="X442" s="369"/>
      <c r="Y442" s="375"/>
      <c r="Z442" s="404" t="s">
        <v>239</v>
      </c>
    </row>
    <row r="443" spans="1:26" ht="13.5" thickBot="1">
      <c r="A443" s="408" t="s">
        <v>240</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240</v>
      </c>
      <c r="P443" s="384">
        <f>P288*0.507</f>
        <v>6.0406465294117648</v>
      </c>
      <c r="Q443" s="384">
        <f>Q288*0.507</f>
        <v>6.077026264705883</v>
      </c>
      <c r="R443" s="384">
        <f>R288*0.507</f>
        <v>6.0054944149312304</v>
      </c>
      <c r="S443" s="384">
        <f>S288*0.507</f>
        <v>6.1470467016817514</v>
      </c>
      <c r="T443" s="369"/>
      <c r="U443" s="411" t="s">
        <v>240</v>
      </c>
      <c r="V443" s="384">
        <f>V288*0.507</f>
        <v>6.0594999705882344</v>
      </c>
      <c r="W443" s="384">
        <f>W288*0.507</f>
        <v>6.0769175109495368</v>
      </c>
      <c r="X443" s="369"/>
      <c r="Y443" s="411" t="s">
        <v>240</v>
      </c>
      <c r="Z443" s="384">
        <f>Z288*0.507</f>
        <v>6.0680676110876881</v>
      </c>
    </row>
    <row r="444" spans="1:26">
      <c r="A444" s="423" t="s">
        <v>245</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245</v>
      </c>
      <c r="P444" s="390">
        <f t="shared" ref="P444:S445" si="222">P289*0.539</f>
        <v>6.703299921568628</v>
      </c>
      <c r="Q444" s="390">
        <f t="shared" si="222"/>
        <v>6.7880550294117654</v>
      </c>
      <c r="R444" s="390">
        <f t="shared" si="222"/>
        <v>7.0961022436199066</v>
      </c>
      <c r="S444" s="390">
        <f t="shared" si="222"/>
        <v>7.1507215178291679</v>
      </c>
      <c r="T444" s="369"/>
      <c r="U444" s="415" t="s">
        <v>245</v>
      </c>
      <c r="V444" s="390">
        <f>V289*0.539</f>
        <v>6.7548695392156874</v>
      </c>
      <c r="W444" s="390">
        <f>W289*0.539</f>
        <v>7.1103629376757826</v>
      </c>
      <c r="X444" s="369"/>
      <c r="Y444" s="412" t="s">
        <v>245</v>
      </c>
      <c r="Z444" s="390">
        <f>Z289*0.539</f>
        <v>7.0137515860932487</v>
      </c>
    </row>
    <row r="445" spans="1:26">
      <c r="A445" s="426" t="s">
        <v>241</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241</v>
      </c>
      <c r="P445" s="387">
        <f t="shared" si="222"/>
        <v>6.995268823529412</v>
      </c>
      <c r="Q445" s="387">
        <f t="shared" si="222"/>
        <v>6.9424521078431383</v>
      </c>
      <c r="R445" s="387">
        <f t="shared" si="222"/>
        <v>7.030156096262723</v>
      </c>
      <c r="S445" s="387">
        <f t="shared" si="222"/>
        <v>7.1765564506373094</v>
      </c>
      <c r="T445" s="369"/>
      <c r="U445" s="386" t="s">
        <v>241</v>
      </c>
      <c r="V445" s="387">
        <f>V290*0.539</f>
        <v>6.968007049019608</v>
      </c>
      <c r="W445" s="387">
        <f>W290*0.539</f>
        <v>7.1050827769704021</v>
      </c>
      <c r="X445" s="369"/>
      <c r="Y445" s="386" t="s">
        <v>241</v>
      </c>
      <c r="Z445" s="387">
        <f>Z290*0.539</f>
        <v>7.0321400268869185</v>
      </c>
    </row>
    <row r="446" spans="1:26">
      <c r="A446" s="426" t="s">
        <v>242</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242</v>
      </c>
      <c r="P446" s="387">
        <f>P291*0.535</f>
        <v>6.8949803431372549</v>
      </c>
      <c r="Q446" s="387">
        <f>Q291*0.535</f>
        <v>6.8878102941176476</v>
      </c>
      <c r="R446" s="387">
        <f>R291*0.535</f>
        <v>7.0210658616019961</v>
      </c>
      <c r="S446" s="387">
        <f>S291*0.535</f>
        <v>7.1723506130051673</v>
      </c>
      <c r="T446" s="369"/>
      <c r="U446" s="386" t="s">
        <v>242</v>
      </c>
      <c r="V446" s="387">
        <f>V291*0.535</f>
        <v>6.8906374019607846</v>
      </c>
      <c r="W446" s="387">
        <f>W291*0.535</f>
        <v>7.1032660937767709</v>
      </c>
      <c r="X446" s="369"/>
      <c r="Y446" s="386" t="s">
        <v>242</v>
      </c>
      <c r="Z446" s="387">
        <f>Z291*0.535</f>
        <v>6.9991687354567924</v>
      </c>
    </row>
    <row r="447" spans="1:26">
      <c r="A447" s="426" t="s">
        <v>243</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243</v>
      </c>
      <c r="P447" s="387">
        <f>P292*0.54</f>
        <v>6.5985882352941188</v>
      </c>
      <c r="Q447" s="387">
        <f>Q292*0.54</f>
        <v>6.0078600000000009</v>
      </c>
      <c r="R447" s="387">
        <f>R292*0.54</f>
        <v>5.9513395649587277</v>
      </c>
      <c r="S447" s="387">
        <f>S292*0.54</f>
        <v>4.1558823529411768</v>
      </c>
      <c r="T447" s="369"/>
      <c r="U447" s="386" t="s">
        <v>243</v>
      </c>
      <c r="V447" s="387">
        <f>V292*0.54</f>
        <v>6.0455647058823532</v>
      </c>
      <c r="W447" s="387">
        <f>W292*0.54</f>
        <v>5.7498292156862751</v>
      </c>
      <c r="X447" s="369"/>
      <c r="Y447" s="386" t="s">
        <v>243</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244</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244</v>
      </c>
      <c r="P449" s="395">
        <f>P294*0.516</f>
        <v>6.2584021176470586</v>
      </c>
      <c r="Q449" s="395">
        <f>Q294*0.516</f>
        <v>6.267760941176471</v>
      </c>
      <c r="R449" s="395">
        <f>R294*0.516</f>
        <v>6.2594939461548655</v>
      </c>
      <c r="S449" s="395">
        <f>S294*0.516</f>
        <v>6.3534313114462133</v>
      </c>
      <c r="T449" s="369"/>
      <c r="U449" s="394" t="s">
        <v>244</v>
      </c>
      <c r="V449" s="395">
        <f>V294*0.516</f>
        <v>6.263187764705882</v>
      </c>
      <c r="W449" s="395">
        <f>W294*0.516</f>
        <v>6.306518425184616</v>
      </c>
      <c r="X449" s="369"/>
      <c r="Y449" s="394" t="s">
        <v>244</v>
      </c>
      <c r="Z449" s="395">
        <f>Z294*0.516</f>
        <v>6.2851311104702576</v>
      </c>
      <c r="AB449" s="429"/>
    </row>
    <row r="451" spans="1:28" ht="16.5" thickBot="1">
      <c r="A451" s="370">
        <v>2017</v>
      </c>
      <c r="B451" s="369"/>
      <c r="C451" s="369" t="s">
        <v>251</v>
      </c>
      <c r="D451" s="369"/>
      <c r="E451" s="369"/>
      <c r="F451" s="369"/>
      <c r="G451" s="369"/>
      <c r="H451" s="369"/>
      <c r="I451" s="369"/>
      <c r="J451" s="369"/>
      <c r="K451" s="369"/>
      <c r="L451" s="369"/>
      <c r="M451" s="368" t="s">
        <v>122</v>
      </c>
      <c r="N451" s="369"/>
      <c r="O451" s="370">
        <v>2017</v>
      </c>
      <c r="P451" s="371" t="s">
        <v>218</v>
      </c>
      <c r="Q451" s="371"/>
      <c r="R451" s="371"/>
      <c r="S451" s="371"/>
      <c r="T451" s="369"/>
      <c r="U451" s="370">
        <v>2017</v>
      </c>
      <c r="V451" s="371" t="s">
        <v>219</v>
      </c>
      <c r="W451" s="371"/>
      <c r="X451" s="369"/>
      <c r="Y451" s="370">
        <v>2017</v>
      </c>
      <c r="Z451" s="369"/>
    </row>
    <row r="452" spans="1:28" ht="13.5" thickBot="1">
      <c r="A452" s="375"/>
      <c r="B452" s="403" t="s">
        <v>221</v>
      </c>
      <c r="C452" s="403" t="s">
        <v>222</v>
      </c>
      <c r="D452" s="403" t="s">
        <v>223</v>
      </c>
      <c r="E452" s="403" t="s">
        <v>224</v>
      </c>
      <c r="F452" s="403" t="s">
        <v>225</v>
      </c>
      <c r="G452" s="403" t="s">
        <v>226</v>
      </c>
      <c r="H452" s="403" t="s">
        <v>227</v>
      </c>
      <c r="I452" s="403" t="s">
        <v>228</v>
      </c>
      <c r="J452" s="403" t="s">
        <v>229</v>
      </c>
      <c r="K452" s="403" t="s">
        <v>230</v>
      </c>
      <c r="L452" s="403" t="s">
        <v>231</v>
      </c>
      <c r="M452" s="404" t="s">
        <v>232</v>
      </c>
      <c r="N452" s="369"/>
      <c r="O452" s="407"/>
      <c r="P452" s="403" t="s">
        <v>233</v>
      </c>
      <c r="Q452" s="403" t="s">
        <v>234</v>
      </c>
      <c r="R452" s="403" t="s">
        <v>235</v>
      </c>
      <c r="S452" s="404" t="s">
        <v>236</v>
      </c>
      <c r="T452" s="369"/>
      <c r="U452" s="407"/>
      <c r="V452" s="403" t="s">
        <v>237</v>
      </c>
      <c r="W452" s="404" t="s">
        <v>238</v>
      </c>
      <c r="X452" s="369"/>
      <c r="Y452" s="375"/>
      <c r="Z452" s="404" t="s">
        <v>239</v>
      </c>
    </row>
    <row r="453" spans="1:28" ht="13.5" thickBot="1">
      <c r="A453" s="408" t="s">
        <v>240</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240</v>
      </c>
      <c r="P453" s="384">
        <f>P298*0.507</f>
        <v>6.3219899582297092</v>
      </c>
      <c r="Q453" s="384">
        <f>Q298*0.507</f>
        <v>6.28609342282674</v>
      </c>
      <c r="R453" s="384">
        <f>R298*0.507</f>
        <v>6.351054139057422</v>
      </c>
      <c r="S453" s="384">
        <f>S298*0.507</f>
        <v>6.6642182761925204</v>
      </c>
      <c r="T453" s="369"/>
      <c r="U453" s="411" t="s">
        <v>240</v>
      </c>
      <c r="V453" s="384">
        <f>V298*0.507</f>
        <v>6.3040903493040465</v>
      </c>
      <c r="W453" s="384">
        <f>W298*0.507</f>
        <v>6.505057053543057</v>
      </c>
      <c r="X453" s="369"/>
      <c r="Y453" s="411" t="s">
        <v>240</v>
      </c>
      <c r="Z453" s="384">
        <f>Z298*0.507</f>
        <v>6.403627708768826</v>
      </c>
    </row>
    <row r="454" spans="1:28">
      <c r="A454" s="423" t="s">
        <v>245</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245</v>
      </c>
      <c r="P454" s="390">
        <f t="shared" ref="P454:S455" si="230">P299*0.539</f>
        <v>6.775939891230867</v>
      </c>
      <c r="Q454" s="390">
        <f t="shared" si="230"/>
        <v>6.5965527015325645</v>
      </c>
      <c r="R454" s="390">
        <f t="shared" si="230"/>
        <v>6.9233973184362698</v>
      </c>
      <c r="S454" s="390">
        <f t="shared" si="230"/>
        <v>7.2156960377510098</v>
      </c>
      <c r="T454" s="369"/>
      <c r="U454" s="415" t="s">
        <v>245</v>
      </c>
      <c r="V454" s="390">
        <f>V299*0.539</f>
        <v>6.7081490443894181</v>
      </c>
      <c r="W454" s="390">
        <f>W299*0.539</f>
        <v>7.0488745673030877</v>
      </c>
      <c r="X454" s="369"/>
      <c r="Y454" s="412" t="s">
        <v>245</v>
      </c>
      <c r="Z454" s="390">
        <f>Z299*0.539</f>
        <v>6.9375788658498498</v>
      </c>
    </row>
    <row r="455" spans="1:28">
      <c r="A455" s="426" t="s">
        <v>241</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241</v>
      </c>
      <c r="P455" s="387">
        <f t="shared" si="230"/>
        <v>7.1945413578334279</v>
      </c>
      <c r="Q455" s="387">
        <f t="shared" si="230"/>
        <v>7.0476395716859148</v>
      </c>
      <c r="R455" s="387">
        <f t="shared" si="230"/>
        <v>7.215826808263694</v>
      </c>
      <c r="S455" s="387">
        <f t="shared" si="230"/>
        <v>7.6187057787862278</v>
      </c>
      <c r="T455" s="369"/>
      <c r="U455" s="386" t="s">
        <v>241</v>
      </c>
      <c r="V455" s="387">
        <f>V300*0.539</f>
        <v>7.1225263436376798</v>
      </c>
      <c r="W455" s="387">
        <f>W300*0.539</f>
        <v>7.4170657086392016</v>
      </c>
      <c r="X455" s="369"/>
      <c r="Y455" s="386" t="s">
        <v>241</v>
      </c>
      <c r="Z455" s="387">
        <f>Z300*0.539</f>
        <v>7.2672070886742874</v>
      </c>
    </row>
    <row r="456" spans="1:28">
      <c r="A456" s="426" t="s">
        <v>242</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242</v>
      </c>
      <c r="P456" s="387">
        <f>P301*0.535</f>
        <v>7.1095792266788047</v>
      </c>
      <c r="Q456" s="387">
        <f>Q301*0.535</f>
        <v>6.9320871667542932</v>
      </c>
      <c r="R456" s="387">
        <f>R301*0.535</f>
        <v>7.0850512126066292</v>
      </c>
      <c r="S456" s="387">
        <f>S301*0.535</f>
        <v>7.4761238197306978</v>
      </c>
      <c r="T456" s="369"/>
      <c r="U456" s="386" t="s">
        <v>242</v>
      </c>
      <c r="V456" s="387">
        <f>V301*0.535</f>
        <v>7.0160454819270743</v>
      </c>
      <c r="W456" s="387">
        <f>W301*0.535</f>
        <v>7.2569314099036237</v>
      </c>
      <c r="X456" s="369"/>
      <c r="Y456" s="386" t="s">
        <v>242</v>
      </c>
      <c r="Z456" s="387">
        <f>Z301*0.535</f>
        <v>7.1229468473569471</v>
      </c>
    </row>
    <row r="457" spans="1:28">
      <c r="A457" s="426" t="s">
        <v>243</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243</v>
      </c>
      <c r="P457" s="387">
        <f>P302*0.54</f>
        <v>6.8257338935574214</v>
      </c>
      <c r="Q457" s="387">
        <f>Q302*0.54</f>
        <v>7.3168313859790501</v>
      </c>
      <c r="R457" s="387">
        <f>R302*0.54</f>
        <v>0</v>
      </c>
      <c r="S457" s="387">
        <f>S302*0.54</f>
        <v>6.5486911764705882</v>
      </c>
      <c r="T457" s="369"/>
      <c r="U457" s="386" t="s">
        <v>243</v>
      </c>
      <c r="V457" s="387">
        <f>V302*0.54</f>
        <v>7.1238637642167042</v>
      </c>
      <c r="W457" s="387">
        <f>W302*0.54</f>
        <v>6.5486911764705882</v>
      </c>
      <c r="X457" s="369"/>
      <c r="Y457" s="386" t="s">
        <v>243</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244</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244</v>
      </c>
      <c r="P459" s="395">
        <f>P304*0.516</f>
        <v>6.5110891058542055</v>
      </c>
      <c r="Q459" s="395">
        <f>Q304*0.516</f>
        <v>6.4969116852293762</v>
      </c>
      <c r="R459" s="395">
        <f>R304*0.516</f>
        <v>6.5338013108937156</v>
      </c>
      <c r="S459" s="395">
        <f>S304*0.516</f>
        <v>6.7724651494105679</v>
      </c>
      <c r="T459" s="369"/>
      <c r="U459" s="394" t="s">
        <v>244</v>
      </c>
      <c r="V459" s="395">
        <f>V304*0.516</f>
        <v>6.5039350325899727</v>
      </c>
      <c r="W459" s="395">
        <f>W304*0.516</f>
        <v>6.6477657612749734</v>
      </c>
      <c r="X459" s="369"/>
      <c r="Y459" s="394" t="s">
        <v>244</v>
      </c>
      <c r="Z459" s="395">
        <f>Z304*0.516</f>
        <v>6.5732149619844158</v>
      </c>
    </row>
    <row r="462" spans="1:28" ht="16.5" thickBot="1">
      <c r="A462" s="370">
        <v>2018</v>
      </c>
      <c r="B462" s="369"/>
      <c r="C462" s="369" t="s">
        <v>251</v>
      </c>
      <c r="D462" s="369"/>
      <c r="E462" s="369"/>
      <c r="F462" s="369"/>
      <c r="G462" s="369"/>
      <c r="H462" s="369"/>
      <c r="I462" s="369"/>
      <c r="J462" s="369"/>
      <c r="K462" s="369"/>
      <c r="L462" s="369"/>
      <c r="M462" s="368" t="s">
        <v>122</v>
      </c>
      <c r="N462" s="369"/>
      <c r="O462" s="370">
        <v>2018</v>
      </c>
      <c r="P462" s="371" t="s">
        <v>218</v>
      </c>
      <c r="Q462" s="371"/>
      <c r="R462" s="371"/>
      <c r="S462" s="371"/>
      <c r="T462" s="369"/>
      <c r="U462" s="370">
        <v>2018</v>
      </c>
      <c r="V462" s="371" t="s">
        <v>219</v>
      </c>
      <c r="W462" s="371"/>
      <c r="X462" s="369"/>
      <c r="Y462" s="370">
        <v>2018</v>
      </c>
      <c r="Z462" s="369"/>
    </row>
    <row r="463" spans="1:28" ht="13.5" thickBot="1">
      <c r="A463" s="375"/>
      <c r="B463" s="403" t="s">
        <v>221</v>
      </c>
      <c r="C463" s="403" t="s">
        <v>222</v>
      </c>
      <c r="D463" s="403" t="s">
        <v>223</v>
      </c>
      <c r="E463" s="403" t="s">
        <v>224</v>
      </c>
      <c r="F463" s="403" t="s">
        <v>225</v>
      </c>
      <c r="G463" s="403" t="s">
        <v>226</v>
      </c>
      <c r="H463" s="403" t="s">
        <v>227</v>
      </c>
      <c r="I463" s="403" t="s">
        <v>228</v>
      </c>
      <c r="J463" s="403" t="s">
        <v>229</v>
      </c>
      <c r="K463" s="403" t="s">
        <v>230</v>
      </c>
      <c r="L463" s="403" t="s">
        <v>231</v>
      </c>
      <c r="M463" s="404" t="s">
        <v>232</v>
      </c>
      <c r="N463" s="369"/>
      <c r="O463" s="407"/>
      <c r="P463" s="403" t="s">
        <v>233</v>
      </c>
      <c r="Q463" s="403" t="s">
        <v>234</v>
      </c>
      <c r="R463" s="403" t="s">
        <v>235</v>
      </c>
      <c r="S463" s="404" t="s">
        <v>236</v>
      </c>
      <c r="T463" s="369"/>
      <c r="U463" s="407"/>
      <c r="V463" s="403" t="s">
        <v>237</v>
      </c>
      <c r="W463" s="404" t="s">
        <v>238</v>
      </c>
      <c r="X463" s="369"/>
      <c r="Y463" s="375"/>
      <c r="Z463" s="404" t="s">
        <v>239</v>
      </c>
    </row>
    <row r="464" spans="1:28" ht="13.5" thickBot="1">
      <c r="A464" s="408" t="s">
        <v>240</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240</v>
      </c>
      <c r="P464" s="384">
        <f>P308*0.518</f>
        <v>6.853254484383446</v>
      </c>
      <c r="Q464" s="384">
        <f t="shared" ref="Q464:S464" si="237">Q308*0.518</f>
        <v>6.8635923848100955</v>
      </c>
      <c r="R464" s="384">
        <f t="shared" si="237"/>
        <v>6.7250527077031075</v>
      </c>
      <c r="S464" s="384">
        <f t="shared" si="237"/>
        <v>6.687597688957049</v>
      </c>
      <c r="T464" s="369"/>
      <c r="U464" s="411" t="s">
        <v>240</v>
      </c>
      <c r="V464" s="384">
        <f>V308*0.518</f>
        <v>6.8584250635498991</v>
      </c>
      <c r="W464" s="384">
        <f>W308*0.518</f>
        <v>6.7069252940501061</v>
      </c>
      <c r="X464" s="369"/>
      <c r="Y464" s="411" t="s">
        <v>240</v>
      </c>
      <c r="Z464" s="384">
        <f>Z308*0.518</f>
        <v>6.7862603363820293</v>
      </c>
    </row>
    <row r="465" spans="1:30">
      <c r="A465" s="423" t="s">
        <v>245</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245</v>
      </c>
      <c r="P465" s="390">
        <f>P309*0.539</f>
        <v>7.1233843648775066</v>
      </c>
      <c r="Q465" s="390">
        <f t="shared" ref="Q465:S465" si="239">Q309*0.539</f>
        <v>7.2109807006816258</v>
      </c>
      <c r="R465" s="390">
        <f t="shared" si="239"/>
        <v>7.074471543224357</v>
      </c>
      <c r="S465" s="390">
        <f t="shared" si="239"/>
        <v>7.2108642793440438</v>
      </c>
      <c r="T465" s="369"/>
      <c r="U465" s="415" t="s">
        <v>245</v>
      </c>
      <c r="V465" s="390">
        <f>V309*0.539</f>
        <v>7.1636652881929237</v>
      </c>
      <c r="W465" s="390">
        <f>W309*0.539</f>
        <v>7.1431909097890118</v>
      </c>
      <c r="X465" s="369"/>
      <c r="Y465" s="412" t="s">
        <v>245</v>
      </c>
      <c r="Z465" s="390">
        <f>Z309*0.539</f>
        <v>7.1514993645621665</v>
      </c>
    </row>
    <row r="466" spans="1:30">
      <c r="A466" s="426" t="s">
        <v>241</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241</v>
      </c>
      <c r="P466" s="387">
        <f>P310*0.533</f>
        <v>7.4638140987456225</v>
      </c>
      <c r="Q466" s="387">
        <f t="shared" ref="Q466:S466" si="241">Q310*0.533</f>
        <v>7.4119634653662834</v>
      </c>
      <c r="R466" s="387">
        <f t="shared" si="241"/>
        <v>7.4004940677809676</v>
      </c>
      <c r="S466" s="387">
        <f t="shared" si="241"/>
        <v>7.4106405610293633</v>
      </c>
      <c r="T466" s="369"/>
      <c r="U466" s="386" t="s">
        <v>241</v>
      </c>
      <c r="V466" s="387">
        <f>V310*0.533</f>
        <v>7.4385458230182815</v>
      </c>
      <c r="W466" s="387">
        <f>W310*0.533</f>
        <v>7.4053304105383413</v>
      </c>
      <c r="X466" s="369"/>
      <c r="Y466" s="386" t="s">
        <v>241</v>
      </c>
      <c r="Z466" s="387">
        <f>Z310*0.533</f>
        <v>7.4235547874208283</v>
      </c>
    </row>
    <row r="467" spans="1:30">
      <c r="A467" s="426" t="s">
        <v>242</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242</v>
      </c>
      <c r="P467" s="387">
        <f>P311*0.533</f>
        <v>7.3929595195970617</v>
      </c>
      <c r="Q467" s="387">
        <f t="shared" ref="Q467:S467" si="243">Q311*0.533</f>
        <v>7.3649664475373742</v>
      </c>
      <c r="R467" s="387">
        <f t="shared" si="243"/>
        <v>7.3536500742343254</v>
      </c>
      <c r="S467" s="387">
        <f t="shared" si="243"/>
        <v>7.3268899544362869</v>
      </c>
      <c r="T467" s="369"/>
      <c r="U467" s="386" t="s">
        <v>242</v>
      </c>
      <c r="V467" s="387">
        <f>V311*0.533</f>
        <v>7.3778790360444582</v>
      </c>
      <c r="W467" s="387">
        <f>W311*0.533</f>
        <v>7.3403876787028306</v>
      </c>
      <c r="X467" s="369"/>
      <c r="Y467" s="386" t="s">
        <v>242</v>
      </c>
      <c r="Z467" s="387">
        <f>Z311*0.533</f>
        <v>7.3609333432358666</v>
      </c>
    </row>
    <row r="468" spans="1:30">
      <c r="A468" s="426" t="s">
        <v>243</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243</v>
      </c>
      <c r="P468" s="387">
        <f>P312*0.521</f>
        <v>5.9605311470588243</v>
      </c>
      <c r="Q468" s="387">
        <f t="shared" ref="Q468:S468" si="245">Q312*0.521</f>
        <v>7.1058423823529413</v>
      </c>
      <c r="R468" s="387">
        <f t="shared" si="245"/>
        <v>5.2947295671682628</v>
      </c>
      <c r="S468" s="387">
        <f t="shared" si="245"/>
        <v>6.0624990196078432</v>
      </c>
      <c r="T468" s="369"/>
      <c r="U468" s="386" t="s">
        <v>243</v>
      </c>
      <c r="V468" s="387">
        <f>V312*0.521</f>
        <v>6.2572439023163673</v>
      </c>
      <c r="W468" s="387">
        <f>W312*0.521</f>
        <v>5.9544686319936355</v>
      </c>
      <c r="X468" s="369"/>
      <c r="Y468" s="386" t="s">
        <v>243</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244</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244</v>
      </c>
      <c r="P470" s="395">
        <f>P314*0.518</f>
        <v>6.8571488028799035</v>
      </c>
      <c r="Q470" s="395">
        <f t="shared" ref="Q470:S470" si="249">Q314*0.518</f>
        <v>6.8905082274033882</v>
      </c>
      <c r="R470" s="395">
        <f t="shared" si="249"/>
        <v>6.815721069188247</v>
      </c>
      <c r="S470" s="395">
        <f t="shared" si="249"/>
        <v>6.8801273940415886</v>
      </c>
      <c r="T470" s="369"/>
      <c r="U470" s="394" t="s">
        <v>244</v>
      </c>
      <c r="V470" s="395">
        <f>V314*0.518</f>
        <v>6.8748077285224038</v>
      </c>
      <c r="W470" s="395">
        <f>W314*0.518</f>
        <v>6.8463624710681135</v>
      </c>
      <c r="X470" s="369"/>
      <c r="Y470" s="394" t="s">
        <v>244</v>
      </c>
      <c r="Z470" s="395">
        <f>Z314*0.518</f>
        <v>6.8609991162458019</v>
      </c>
      <c r="AB470"/>
      <c r="AC470"/>
      <c r="AD470"/>
    </row>
    <row r="471" spans="1:30">
      <c r="AB471"/>
      <c r="AC471"/>
      <c r="AD471"/>
    </row>
    <row r="472" spans="1:30" ht="16.5" thickBot="1">
      <c r="A472" s="370">
        <v>2019</v>
      </c>
      <c r="B472" s="369"/>
      <c r="C472" s="369" t="s">
        <v>251</v>
      </c>
      <c r="D472" s="369"/>
      <c r="E472" s="369"/>
      <c r="F472" s="369"/>
      <c r="G472" s="369"/>
      <c r="H472" s="369"/>
      <c r="I472" s="369"/>
      <c r="J472" s="369"/>
      <c r="K472" s="369"/>
      <c r="L472" s="369"/>
      <c r="M472" s="368" t="s">
        <v>122</v>
      </c>
      <c r="N472" s="369"/>
      <c r="O472" s="370">
        <v>2019</v>
      </c>
      <c r="P472" s="371" t="s">
        <v>218</v>
      </c>
      <c r="Q472" s="371"/>
      <c r="R472" s="371"/>
      <c r="S472" s="371"/>
      <c r="T472" s="369"/>
      <c r="U472" s="370">
        <v>2019</v>
      </c>
      <c r="V472" s="371" t="s">
        <v>219</v>
      </c>
      <c r="W472" s="371"/>
      <c r="X472" s="369"/>
      <c r="Y472" s="370">
        <v>2019</v>
      </c>
      <c r="Z472" s="369"/>
      <c r="AB472"/>
      <c r="AC472"/>
      <c r="AD472"/>
    </row>
    <row r="473" spans="1:30" ht="13.5" thickBot="1">
      <c r="A473" s="375"/>
      <c r="B473" s="403" t="s">
        <v>221</v>
      </c>
      <c r="C473" s="403" t="s">
        <v>222</v>
      </c>
      <c r="D473" s="403" t="s">
        <v>223</v>
      </c>
      <c r="E473" s="403" t="s">
        <v>224</v>
      </c>
      <c r="F473" s="403" t="s">
        <v>225</v>
      </c>
      <c r="G473" s="403" t="s">
        <v>226</v>
      </c>
      <c r="H473" s="403" t="s">
        <v>227</v>
      </c>
      <c r="I473" s="403" t="s">
        <v>228</v>
      </c>
      <c r="J473" s="403" t="s">
        <v>229</v>
      </c>
      <c r="K473" s="403" t="s">
        <v>230</v>
      </c>
      <c r="L473" s="403" t="s">
        <v>231</v>
      </c>
      <c r="M473" s="404" t="s">
        <v>232</v>
      </c>
      <c r="N473" s="369"/>
      <c r="O473" s="407"/>
      <c r="P473" s="403" t="s">
        <v>233</v>
      </c>
      <c r="Q473" s="403" t="s">
        <v>234</v>
      </c>
      <c r="R473" s="403" t="s">
        <v>235</v>
      </c>
      <c r="S473" s="404" t="s">
        <v>236</v>
      </c>
      <c r="T473" s="369"/>
      <c r="U473" s="407"/>
      <c r="V473" s="403" t="s">
        <v>237</v>
      </c>
      <c r="W473" s="404" t="s">
        <v>238</v>
      </c>
      <c r="X473" s="369"/>
      <c r="Y473" s="375"/>
      <c r="Z473" s="404" t="s">
        <v>239</v>
      </c>
      <c r="AB473"/>
      <c r="AC473"/>
      <c r="AD473"/>
    </row>
    <row r="474" spans="1:30" ht="13.5" thickBot="1">
      <c r="A474" s="408" t="s">
        <v>240</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0</v>
      </c>
      <c r="M474" s="432">
        <f t="shared" si="250"/>
        <v>0</v>
      </c>
      <c r="N474" s="369"/>
      <c r="O474" s="411" t="s">
        <v>240</v>
      </c>
      <c r="P474" s="384">
        <f>P318*0.518</f>
        <v>6.3982648978943049</v>
      </c>
      <c r="Q474" s="384">
        <f t="shared" ref="Q474:S474" si="251">Q318*0.518</f>
        <v>6.2266890701763487</v>
      </c>
      <c r="R474" s="384">
        <f t="shared" si="251"/>
        <v>5.8790049670245876</v>
      </c>
      <c r="S474" s="384">
        <f t="shared" si="251"/>
        <v>0</v>
      </c>
      <c r="T474" s="369"/>
      <c r="U474" s="411" t="s">
        <v>240</v>
      </c>
      <c r="V474" s="384">
        <f>V318*0.518</f>
        <v>6.3738286028035676</v>
      </c>
      <c r="W474" s="384">
        <f>W318*0.518</f>
        <v>0</v>
      </c>
      <c r="X474" s="369"/>
      <c r="Y474" s="411" t="s">
        <v>240</v>
      </c>
      <c r="Z474" s="384">
        <f>Z318*0.518</f>
        <v>0</v>
      </c>
      <c r="AB474"/>
      <c r="AC474"/>
      <c r="AD474"/>
    </row>
    <row r="475" spans="1:30">
      <c r="A475" s="423" t="s">
        <v>245</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0</v>
      </c>
      <c r="M475" s="434">
        <f t="shared" si="252"/>
        <v>0</v>
      </c>
      <c r="N475" s="369"/>
      <c r="O475" s="415" t="s">
        <v>245</v>
      </c>
      <c r="P475" s="390">
        <f>P319*0.539</f>
        <v>6.6502601970435338</v>
      </c>
      <c r="Q475" s="390">
        <f t="shared" ref="Q475:S475" si="253">Q319*0.539</f>
        <v>6.4672896157596007</v>
      </c>
      <c r="R475" s="390">
        <f t="shared" si="253"/>
        <v>6.1082008265880576</v>
      </c>
      <c r="S475" s="390">
        <f t="shared" si="253"/>
        <v>0</v>
      </c>
      <c r="T475" s="369"/>
      <c r="U475" s="415" t="s">
        <v>245</v>
      </c>
      <c r="V475" s="390">
        <f>V319*0.539</f>
        <v>6.6056304654608207</v>
      </c>
      <c r="W475" s="390">
        <f>W319*0.539</f>
        <v>0</v>
      </c>
      <c r="X475" s="369"/>
      <c r="Y475" s="412" t="s">
        <v>245</v>
      </c>
      <c r="Z475" s="390">
        <f>Z319*0.539</f>
        <v>0</v>
      </c>
      <c r="AB475"/>
      <c r="AC475"/>
      <c r="AD475"/>
    </row>
    <row r="476" spans="1:30">
      <c r="A476" s="426" t="s">
        <v>241</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0</v>
      </c>
      <c r="M476" s="425">
        <f t="shared" si="254"/>
        <v>0</v>
      </c>
      <c r="N476" s="369"/>
      <c r="O476" s="386" t="s">
        <v>241</v>
      </c>
      <c r="P476" s="387">
        <f>P320*0.533</f>
        <v>6.9841151387994387</v>
      </c>
      <c r="Q476" s="387">
        <f t="shared" ref="Q476:S476" si="255">Q320*0.533</f>
        <v>6.6022963610264425</v>
      </c>
      <c r="R476" s="387">
        <f t="shared" si="255"/>
        <v>6.272281473509965</v>
      </c>
      <c r="S476" s="387">
        <f t="shared" si="255"/>
        <v>0</v>
      </c>
      <c r="T476" s="369"/>
      <c r="U476" s="386" t="s">
        <v>241</v>
      </c>
      <c r="V476" s="387">
        <f>V320*0.533</f>
        <v>6.8660378351052751</v>
      </c>
      <c r="W476" s="387">
        <f>W320*0.533</f>
        <v>0</v>
      </c>
      <c r="X476" s="369"/>
      <c r="Y476" s="386" t="s">
        <v>241</v>
      </c>
      <c r="Z476" s="387">
        <f>Z320*0.533</f>
        <v>0</v>
      </c>
      <c r="AB476"/>
      <c r="AC476"/>
      <c r="AD476"/>
    </row>
    <row r="477" spans="1:30">
      <c r="A477" s="426" t="s">
        <v>242</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0</v>
      </c>
      <c r="M477" s="425">
        <f t="shared" si="256"/>
        <v>0</v>
      </c>
      <c r="N477" s="369"/>
      <c r="O477" s="386" t="s">
        <v>242</v>
      </c>
      <c r="P477" s="387">
        <f>P321*0.533</f>
        <v>6.8914794899571934</v>
      </c>
      <c r="Q477" s="387">
        <f t="shared" ref="Q477:S477" si="257">Q321*0.533</f>
        <v>6.4459247924675855</v>
      </c>
      <c r="R477" s="387">
        <f t="shared" si="257"/>
        <v>6.1103438349868204</v>
      </c>
      <c r="S477" s="387">
        <f t="shared" si="257"/>
        <v>0</v>
      </c>
      <c r="T477" s="369"/>
      <c r="U477" s="386" t="s">
        <v>242</v>
      </c>
      <c r="V477" s="387">
        <f>V321*0.533</f>
        <v>6.7142058595742364</v>
      </c>
      <c r="W477" s="387">
        <f>W321*0.533</f>
        <v>0</v>
      </c>
      <c r="X477" s="369"/>
      <c r="Y477" s="386" t="s">
        <v>242</v>
      </c>
      <c r="Z477" s="387">
        <f>Z321*0.533</f>
        <v>0</v>
      </c>
      <c r="AB477"/>
      <c r="AC477"/>
      <c r="AD477"/>
    </row>
    <row r="478" spans="1:30">
      <c r="A478" s="426" t="s">
        <v>243</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243</v>
      </c>
      <c r="P478" s="387">
        <f>P322*0.521</f>
        <v>6.6729504441437486</v>
      </c>
      <c r="Q478" s="387">
        <f t="shared" ref="Q478:S478" si="259">Q322*0.521</f>
        <v>6.1678068966519417</v>
      </c>
      <c r="R478" s="387">
        <f t="shared" si="259"/>
        <v>5.7462484183946954</v>
      </c>
      <c r="S478" s="387">
        <f t="shared" si="259"/>
        <v>0</v>
      </c>
      <c r="T478" s="369"/>
      <c r="U478" s="386" t="s">
        <v>243</v>
      </c>
      <c r="V478" s="387">
        <f>V322*0.521</f>
        <v>6.4633809036364003</v>
      </c>
      <c r="W478" s="387">
        <f>W322*0.521</f>
        <v>0</v>
      </c>
      <c r="X478" s="369"/>
      <c r="Y478" s="386" t="s">
        <v>243</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0</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244</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0</v>
      </c>
      <c r="M480" s="437">
        <f t="shared" si="262"/>
        <v>0</v>
      </c>
      <c r="N480" s="369"/>
      <c r="O480" s="394" t="s">
        <v>244</v>
      </c>
      <c r="P480" s="395">
        <f>P324*0.518</f>
        <v>6.6780545955207726</v>
      </c>
      <c r="Q480" s="395">
        <f t="shared" ref="Q480:S480" si="263">Q324*0.518</f>
        <v>6.7012823042807854</v>
      </c>
      <c r="R480" s="395">
        <f t="shared" si="263"/>
        <v>6.4260466054828047</v>
      </c>
      <c r="S480" s="395">
        <f t="shared" si="263"/>
        <v>0</v>
      </c>
      <c r="T480" s="369"/>
      <c r="U480" s="394" t="s">
        <v>244</v>
      </c>
      <c r="V480" s="395">
        <f>V324*0.518</f>
        <v>6.7525744459767463</v>
      </c>
      <c r="W480" s="395">
        <f>W324*0.518</f>
        <v>0</v>
      </c>
      <c r="X480" s="369"/>
      <c r="Y480" s="394" t="s">
        <v>244</v>
      </c>
      <c r="Z480" s="395">
        <f>Z324*0.518</f>
        <v>0</v>
      </c>
      <c r="AB480"/>
      <c r="AC480"/>
      <c r="AD480"/>
    </row>
    <row r="486" spans="1:2" ht="13.5" thickBot="1">
      <c r="A486" s="439" t="s">
        <v>252</v>
      </c>
      <c r="B486" s="440"/>
    </row>
    <row r="487" spans="1:2" ht="14.25" thickBot="1">
      <c r="A487" s="441" t="s">
        <v>240</v>
      </c>
      <c r="B487" s="442">
        <v>0.50700000000000001</v>
      </c>
    </row>
    <row r="488" spans="1:2">
      <c r="A488" s="443" t="s">
        <v>253</v>
      </c>
      <c r="B488" s="444">
        <v>0.53900000000000003</v>
      </c>
    </row>
    <row r="489" spans="1:2">
      <c r="A489" s="445" t="s">
        <v>241</v>
      </c>
      <c r="B489" s="444">
        <v>0.53900000000000003</v>
      </c>
    </row>
    <row r="490" spans="1:2">
      <c r="A490" s="446" t="s">
        <v>242</v>
      </c>
      <c r="B490" s="447">
        <v>0.53500000000000003</v>
      </c>
    </row>
    <row r="491" spans="1:2">
      <c r="A491" s="446" t="s">
        <v>243</v>
      </c>
      <c r="B491" s="447">
        <v>0.54</v>
      </c>
    </row>
    <row r="492" spans="1:2">
      <c r="A492" s="446" t="s">
        <v>98</v>
      </c>
      <c r="B492" s="447">
        <v>0.46500000000000002</v>
      </c>
    </row>
    <row r="493" spans="1:2" ht="13.5" thickBot="1">
      <c r="A493" s="448" t="s">
        <v>244</v>
      </c>
      <c r="B493" s="449">
        <v>0.51600000000000001</v>
      </c>
    </row>
    <row r="495" spans="1:2" ht="13.5" thickBot="1">
      <c r="A495" s="439" t="s">
        <v>254</v>
      </c>
    </row>
    <row r="496" spans="1:2" ht="14.25" thickBot="1">
      <c r="A496" s="441" t="s">
        <v>240</v>
      </c>
      <c r="B496" s="442">
        <v>0.52100000000000002</v>
      </c>
    </row>
    <row r="497" spans="1:15">
      <c r="A497" s="445" t="s">
        <v>241</v>
      </c>
      <c r="B497" s="444">
        <v>0.55000000000000004</v>
      </c>
    </row>
    <row r="498" spans="1:15">
      <c r="A498" s="446" t="s">
        <v>242</v>
      </c>
      <c r="B498" s="447">
        <v>0.52</v>
      </c>
    </row>
    <row r="499" spans="1:15">
      <c r="A499" s="446" t="s">
        <v>243</v>
      </c>
      <c r="B499" s="447">
        <v>0.54</v>
      </c>
    </row>
    <row r="500" spans="1:15" ht="13.5" thickBot="1">
      <c r="A500" s="448" t="s">
        <v>244</v>
      </c>
      <c r="B500" s="449">
        <v>0.53</v>
      </c>
    </row>
    <row r="503" spans="1:15" ht="13.5" thickBot="1">
      <c r="A503" s="439" t="s">
        <v>347</v>
      </c>
    </row>
    <row r="504" spans="1:15" ht="14.25" thickBot="1">
      <c r="A504" s="441" t="s">
        <v>240</v>
      </c>
      <c r="B504" s="442">
        <v>0.51800000000000002</v>
      </c>
    </row>
    <row r="505" spans="1:15">
      <c r="A505" s="445" t="s">
        <v>241</v>
      </c>
      <c r="B505" s="444">
        <v>0.53300000000000003</v>
      </c>
    </row>
    <row r="506" spans="1:15">
      <c r="A506" s="446" t="s">
        <v>242</v>
      </c>
      <c r="B506" s="447">
        <v>0.53300000000000003</v>
      </c>
    </row>
    <row r="507" spans="1:15" ht="15">
      <c r="A507" s="446" t="s">
        <v>243</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244</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W23" sqref="W23"/>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343" t="s">
        <v>385</v>
      </c>
      <c r="B4" s="1343"/>
      <c r="C4" s="1343"/>
      <c r="D4" s="1343"/>
      <c r="E4" s="1343"/>
      <c r="F4" s="1343"/>
      <c r="G4" s="1343"/>
      <c r="H4" s="1343"/>
      <c r="I4" s="1343"/>
      <c r="J4" s="1343"/>
      <c r="K4" s="1343"/>
      <c r="L4" s="1343"/>
      <c r="M4" s="1343"/>
      <c r="N4" s="1343"/>
    </row>
    <row r="6" spans="1:14" ht="16.5" thickBot="1">
      <c r="A6" s="122"/>
      <c r="B6" s="122"/>
      <c r="C6" s="1122"/>
      <c r="D6" s="122"/>
      <c r="E6" s="1123"/>
      <c r="F6" s="1124"/>
      <c r="G6" s="122"/>
      <c r="H6" s="122"/>
      <c r="I6" s="122"/>
      <c r="J6" s="122"/>
      <c r="K6" s="122"/>
      <c r="L6" s="122"/>
      <c r="M6" s="122"/>
    </row>
    <row r="7" spans="1:14" ht="15.75" thickBot="1">
      <c r="A7" s="1125" t="s">
        <v>367</v>
      </c>
      <c r="B7" s="1126" t="s">
        <v>368</v>
      </c>
      <c r="C7" s="1127" t="s">
        <v>369</v>
      </c>
      <c r="D7" s="1127" t="s">
        <v>370</v>
      </c>
      <c r="E7" s="1127" t="s">
        <v>371</v>
      </c>
      <c r="F7" s="1127" t="s">
        <v>372</v>
      </c>
      <c r="G7" s="1127" t="s">
        <v>373</v>
      </c>
      <c r="H7" s="1127" t="s">
        <v>374</v>
      </c>
      <c r="I7" s="1127" t="s">
        <v>375</v>
      </c>
      <c r="J7" s="1127" t="s">
        <v>376</v>
      </c>
      <c r="K7" s="1127" t="s">
        <v>377</v>
      </c>
      <c r="L7" s="1127" t="s">
        <v>378</v>
      </c>
      <c r="M7" s="1128" t="s">
        <v>379</v>
      </c>
    </row>
    <row r="8" spans="1:14" ht="15.75">
      <c r="A8" s="1129" t="s">
        <v>380</v>
      </c>
      <c r="B8" s="1130"/>
      <c r="C8" s="1130"/>
      <c r="D8" s="1130"/>
      <c r="E8" s="1130"/>
      <c r="F8" s="1130"/>
      <c r="G8" s="1130"/>
      <c r="H8" s="1130"/>
      <c r="I8" s="1130"/>
      <c r="J8" s="1130"/>
      <c r="K8" s="1130"/>
      <c r="L8" s="1130"/>
      <c r="M8" s="1131"/>
    </row>
    <row r="9" spans="1:14" ht="15.75">
      <c r="A9" s="1132" t="s">
        <v>381</v>
      </c>
      <c r="B9" s="1133">
        <v>10065.14920330695</v>
      </c>
      <c r="C9" s="1134">
        <v>10080.396827870052</v>
      </c>
      <c r="D9" s="1134">
        <v>10168.392423032492</v>
      </c>
      <c r="E9" s="1134">
        <v>10383.660897394942</v>
      </c>
      <c r="F9" s="1134">
        <v>10601.02602540495</v>
      </c>
      <c r="G9" s="1134">
        <v>10681.538024962125</v>
      </c>
      <c r="H9" s="1134">
        <v>10293.315596828763</v>
      </c>
      <c r="I9" s="1134">
        <v>10595.183348072431</v>
      </c>
      <c r="J9" s="1134">
        <v>10984.585741483217</v>
      </c>
      <c r="K9" s="1134">
        <v>10966.946248088372</v>
      </c>
      <c r="L9" s="1134">
        <v>11097.939953548594</v>
      </c>
      <c r="M9" s="1135">
        <v>11146.365363995808</v>
      </c>
    </row>
    <row r="10" spans="1:14" ht="15.75">
      <c r="A10" s="1132" t="s">
        <v>382</v>
      </c>
      <c r="B10" s="1133">
        <v>11132.805994345952</v>
      </c>
      <c r="C10" s="1134">
        <v>11233.336791819034</v>
      </c>
      <c r="D10" s="1134">
        <v>11549.323679081062</v>
      </c>
      <c r="E10" s="1134">
        <v>11779.076383839585</v>
      </c>
      <c r="F10" s="1134">
        <v>11597.36140191531</v>
      </c>
      <c r="G10" s="1134">
        <v>11706.808799822491</v>
      </c>
      <c r="H10" s="1134">
        <v>11199.573228816986</v>
      </c>
      <c r="I10" s="1134">
        <v>11073.620546924885</v>
      </c>
      <c r="J10" s="1134">
        <v>10919.998910676999</v>
      </c>
      <c r="K10" s="1134">
        <v>11083.771594849599</v>
      </c>
      <c r="L10" s="1134">
        <v>10697.446356089269</v>
      </c>
      <c r="M10" s="1135">
        <v>10922.845842494447</v>
      </c>
    </row>
    <row r="11" spans="1:14" ht="16.5" thickBot="1">
      <c r="A11" s="1136" t="s">
        <v>383</v>
      </c>
      <c r="B11" s="1137">
        <v>10779.101139240223</v>
      </c>
      <c r="C11" s="1138">
        <v>10525.243839466166</v>
      </c>
      <c r="D11" s="1138">
        <v>10838.862022210526</v>
      </c>
      <c r="E11" s="1138">
        <v>10900.833594134192</v>
      </c>
      <c r="F11" s="1138">
        <v>10972.865021548203</v>
      </c>
      <c r="G11" s="1138">
        <v>10778.598012388826</v>
      </c>
      <c r="H11" s="1138">
        <v>10178.357608292003</v>
      </c>
      <c r="I11" s="1138">
        <v>10258.950000000001</v>
      </c>
      <c r="J11" s="1139">
        <v>10307.35</v>
      </c>
      <c r="K11" s="1138">
        <v>10339.77</v>
      </c>
      <c r="L11" s="1138" t="s">
        <v>100</v>
      </c>
      <c r="M11" s="1140" t="s">
        <v>100</v>
      </c>
    </row>
    <row r="12" spans="1:14" ht="15.75">
      <c r="A12" s="1129" t="s">
        <v>384</v>
      </c>
      <c r="B12" s="1130"/>
      <c r="C12" s="1130"/>
      <c r="D12" s="1130"/>
      <c r="E12" s="1130"/>
      <c r="F12" s="1130"/>
      <c r="G12" s="1130"/>
      <c r="H12" s="1130"/>
      <c r="I12" s="1130"/>
      <c r="J12" s="1130"/>
      <c r="K12" s="1130"/>
      <c r="L12" s="1130"/>
      <c r="M12" s="1131"/>
    </row>
    <row r="13" spans="1:14" ht="15.75">
      <c r="A13" s="1132" t="s">
        <v>381</v>
      </c>
      <c r="B13" s="1133">
        <v>13077.710337994744</v>
      </c>
      <c r="C13" s="1134">
        <v>12903.073525758837</v>
      </c>
      <c r="D13" s="1134">
        <v>12698.931145933877</v>
      </c>
      <c r="E13" s="1134">
        <v>12657.588856436963</v>
      </c>
      <c r="F13" s="1134">
        <v>12717.112689021023</v>
      </c>
      <c r="G13" s="1134">
        <v>12734.575070390658</v>
      </c>
      <c r="H13" s="1134">
        <v>12584.73701594032</v>
      </c>
      <c r="I13" s="1134">
        <v>12999.206672696655</v>
      </c>
      <c r="J13" s="1134">
        <v>13326.129323653522</v>
      </c>
      <c r="K13" s="1134">
        <v>13558.078274143218</v>
      </c>
      <c r="L13" s="1134">
        <v>13767.296305638371</v>
      </c>
      <c r="M13" s="1135">
        <v>13967.765524559227</v>
      </c>
    </row>
    <row r="14" spans="1:14" ht="15.75">
      <c r="A14" s="1132" t="s">
        <v>382</v>
      </c>
      <c r="B14" s="1133">
        <v>13863.291293383541</v>
      </c>
      <c r="C14" s="1134">
        <v>13743.276622380532</v>
      </c>
      <c r="D14" s="1134">
        <v>13723.137993721932</v>
      </c>
      <c r="E14" s="1134">
        <v>13676.483392698095</v>
      </c>
      <c r="F14" s="1134">
        <v>13897.183799781353</v>
      </c>
      <c r="G14" s="1134">
        <v>13819.293352302531</v>
      </c>
      <c r="H14" s="1134">
        <v>13646.185847959312</v>
      </c>
      <c r="I14" s="1134">
        <v>13665.272297680553</v>
      </c>
      <c r="J14" s="1134">
        <v>13574.108658165709</v>
      </c>
      <c r="K14" s="1134">
        <v>13788.120289112323</v>
      </c>
      <c r="L14" s="1134">
        <v>13662.087019707555</v>
      </c>
      <c r="M14" s="1135">
        <v>13626.144742652335</v>
      </c>
    </row>
    <row r="15" spans="1:14" ht="16.5" thickBot="1">
      <c r="A15" s="1136" t="s">
        <v>383</v>
      </c>
      <c r="B15" s="1137">
        <v>13645.090499529209</v>
      </c>
      <c r="C15" s="1138">
        <v>13282.733991297373</v>
      </c>
      <c r="D15" s="1138">
        <v>13143.170864206666</v>
      </c>
      <c r="E15" s="1138">
        <v>12928.022364758031</v>
      </c>
      <c r="F15" s="1138">
        <v>12944.684877391548</v>
      </c>
      <c r="G15" s="1138">
        <v>12448.358236205486</v>
      </c>
      <c r="H15" s="1138">
        <v>12124.260986050436</v>
      </c>
      <c r="I15" s="1138">
        <v>12505.99</v>
      </c>
      <c r="J15" s="1139">
        <v>12412.7</v>
      </c>
      <c r="K15" s="1138">
        <v>12447.57</v>
      </c>
      <c r="L15" s="1138" t="s">
        <v>100</v>
      </c>
      <c r="M15" s="1140"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343" t="s">
        <v>388</v>
      </c>
      <c r="B18" s="1343"/>
      <c r="C18" s="1343"/>
      <c r="D18" s="1343"/>
      <c r="E18" s="1343"/>
      <c r="F18" s="1343"/>
      <c r="G18" s="1343"/>
      <c r="H18" s="1343"/>
      <c r="I18" s="1343"/>
      <c r="J18" s="1343"/>
      <c r="K18" s="1343"/>
      <c r="L18" s="1343"/>
      <c r="M18" s="1343"/>
      <c r="N18" s="1343"/>
    </row>
    <row r="19" spans="1:14" s="122" customFormat="1" ht="13.5" thickBot="1">
      <c r="A19"/>
      <c r="B19"/>
      <c r="C19"/>
      <c r="D19"/>
      <c r="E19"/>
      <c r="F19"/>
      <c r="G19"/>
      <c r="H19"/>
      <c r="I19"/>
      <c r="J19"/>
      <c r="K19"/>
      <c r="L19"/>
      <c r="M19"/>
      <c r="N19"/>
    </row>
    <row r="20" spans="1:14" s="122" customFormat="1" ht="15.75" thickBot="1">
      <c r="A20" s="1125" t="s">
        <v>367</v>
      </c>
      <c r="B20" s="1126" t="s">
        <v>368</v>
      </c>
      <c r="C20" s="1127" t="s">
        <v>369</v>
      </c>
      <c r="D20" s="1127" t="s">
        <v>370</v>
      </c>
      <c r="E20" s="1127" t="s">
        <v>371</v>
      </c>
      <c r="F20" s="1127" t="s">
        <v>372</v>
      </c>
      <c r="G20" s="1127" t="s">
        <v>373</v>
      </c>
      <c r="H20" s="1127" t="s">
        <v>374</v>
      </c>
      <c r="I20" s="1127" t="s">
        <v>375</v>
      </c>
      <c r="J20" s="1127" t="s">
        <v>376</v>
      </c>
      <c r="K20" s="1127" t="s">
        <v>377</v>
      </c>
      <c r="L20" s="1127" t="s">
        <v>378</v>
      </c>
      <c r="M20" s="1128" t="s">
        <v>379</v>
      </c>
      <c r="N20"/>
    </row>
    <row r="21" spans="1:14" ht="16.5" thickBot="1">
      <c r="A21" s="1146" t="s">
        <v>386</v>
      </c>
      <c r="B21" s="1147"/>
      <c r="C21" s="1147"/>
      <c r="D21" s="1147"/>
      <c r="E21" s="1147"/>
      <c r="F21" s="1147"/>
      <c r="G21" s="1147"/>
      <c r="H21" s="1147"/>
      <c r="I21" s="1147"/>
      <c r="J21" s="1147"/>
      <c r="K21" s="1147"/>
      <c r="L21" s="1147"/>
      <c r="M21" s="1148"/>
    </row>
    <row r="22" spans="1:14" ht="15.75">
      <c r="A22" s="1142" t="s">
        <v>381</v>
      </c>
      <c r="B22" s="1143">
        <v>27851.705456255884</v>
      </c>
      <c r="C22" s="1144">
        <v>27123.64730249999</v>
      </c>
      <c r="D22" s="1144">
        <v>26582.674622279141</v>
      </c>
      <c r="E22" s="1144">
        <v>27784.630848493467</v>
      </c>
      <c r="F22" s="1144">
        <v>29598.213320045077</v>
      </c>
      <c r="G22" s="1144">
        <v>28787.621133339711</v>
      </c>
      <c r="H22" s="1144">
        <v>29300.536472176766</v>
      </c>
      <c r="I22" s="1144">
        <v>30504.441266437731</v>
      </c>
      <c r="J22" s="1144">
        <v>30498.821648031102</v>
      </c>
      <c r="K22" s="1144">
        <v>28648.548081830173</v>
      </c>
      <c r="L22" s="1144">
        <v>27467.131642772347</v>
      </c>
      <c r="M22" s="1145">
        <v>27778.199839529283</v>
      </c>
    </row>
    <row r="23" spans="1:14" ht="15.75">
      <c r="A23" s="1132" t="s">
        <v>382</v>
      </c>
      <c r="B23" s="1133">
        <v>25833.94075375775</v>
      </c>
      <c r="C23" s="1134">
        <v>25340.374581887783</v>
      </c>
      <c r="D23" s="1134">
        <v>26641.953903275295</v>
      </c>
      <c r="E23" s="1134">
        <v>26658.495362448899</v>
      </c>
      <c r="F23" s="1134">
        <v>28853.883794903919</v>
      </c>
      <c r="G23" s="1134">
        <v>29543.034993483714</v>
      </c>
      <c r="H23" s="1134">
        <v>28801.681986809574</v>
      </c>
      <c r="I23" s="1134">
        <v>28392.787205244891</v>
      </c>
      <c r="J23" s="1134">
        <v>28466.022011387158</v>
      </c>
      <c r="K23" s="1134">
        <v>27616.704977122507</v>
      </c>
      <c r="L23" s="1134">
        <v>26839.808929233062</v>
      </c>
      <c r="M23" s="1135">
        <v>27141.214844955597</v>
      </c>
    </row>
    <row r="24" spans="1:14" ht="16.5" thickBot="1">
      <c r="A24" s="1136" t="s">
        <v>383</v>
      </c>
      <c r="B24" s="1137">
        <v>25776.336953005964</v>
      </c>
      <c r="C24" s="1138">
        <v>23649.071175292673</v>
      </c>
      <c r="D24" s="1138">
        <v>24244.69587026758</v>
      </c>
      <c r="E24" s="1138">
        <v>25502.655897270379</v>
      </c>
      <c r="F24" s="1138">
        <v>25923.582065295945</v>
      </c>
      <c r="G24" s="1138">
        <v>27055.720758505297</v>
      </c>
      <c r="H24" s="1138">
        <v>29655.713761194031</v>
      </c>
      <c r="I24" s="1138">
        <v>30642.32</v>
      </c>
      <c r="J24" s="1139">
        <v>30399.279999999999</v>
      </c>
      <c r="K24" s="1138">
        <v>31237.96</v>
      </c>
      <c r="L24" s="1138" t="s">
        <v>100</v>
      </c>
      <c r="M24" s="1140" t="s">
        <v>100</v>
      </c>
    </row>
    <row r="25" spans="1:14" ht="15.75">
      <c r="A25" s="1129" t="s">
        <v>390</v>
      </c>
      <c r="B25" s="1130"/>
      <c r="C25" s="1130"/>
      <c r="D25" s="1130"/>
      <c r="E25" s="1130"/>
      <c r="F25" s="1130"/>
      <c r="G25" s="1130"/>
      <c r="H25" s="1130"/>
      <c r="I25" s="1130"/>
      <c r="J25" s="1130"/>
      <c r="K25" s="1130"/>
      <c r="L25" s="1130"/>
      <c r="M25" s="1131"/>
    </row>
    <row r="26" spans="1:14" ht="15.75">
      <c r="A26" s="1132" t="s">
        <v>381</v>
      </c>
      <c r="B26" s="1133">
        <v>21663.966949699432</v>
      </c>
      <c r="C26" s="1134">
        <v>21525.397673001702</v>
      </c>
      <c r="D26" s="1134">
        <v>21115.733438107225</v>
      </c>
      <c r="E26" s="1134">
        <v>21302.128362253105</v>
      </c>
      <c r="F26" s="1134">
        <v>21200.291742224468</v>
      </c>
      <c r="G26" s="1134">
        <v>20822.118697379927</v>
      </c>
      <c r="H26" s="1134">
        <v>20206.889065246851</v>
      </c>
      <c r="I26" s="1134">
        <v>20948.119652057965</v>
      </c>
      <c r="J26" s="1134">
        <v>21116.098043152244</v>
      </c>
      <c r="K26" s="1134">
        <v>21873.281641223013</v>
      </c>
      <c r="L26" s="1134">
        <v>21354.087891290288</v>
      </c>
      <c r="M26" s="1135">
        <v>22297.314513329471</v>
      </c>
    </row>
    <row r="27" spans="1:14" ht="15.75">
      <c r="A27" s="1132" t="s">
        <v>382</v>
      </c>
      <c r="B27" s="1133">
        <v>21402.312901691836</v>
      </c>
      <c r="C27" s="1134">
        <v>21211.519078437537</v>
      </c>
      <c r="D27" s="1134">
        <v>21982.387355191033</v>
      </c>
      <c r="E27" s="1134">
        <v>21460.556994517105</v>
      </c>
      <c r="F27" s="1134">
        <v>22185.677427629282</v>
      </c>
      <c r="G27" s="1134">
        <v>21834.028071648627</v>
      </c>
      <c r="H27" s="1134">
        <v>21564.632920196203</v>
      </c>
      <c r="I27" s="1134">
        <v>21295.617981644409</v>
      </c>
      <c r="J27" s="1134">
        <v>20755.561440894948</v>
      </c>
      <c r="K27" s="1134">
        <v>20670.700563797891</v>
      </c>
      <c r="L27" s="1134">
        <v>21400.192230924309</v>
      </c>
      <c r="M27" s="1135">
        <v>22220.298261284093</v>
      </c>
    </row>
    <row r="28" spans="1:14" ht="16.5" thickBot="1">
      <c r="A28" s="1136" t="s">
        <v>383</v>
      </c>
      <c r="B28" s="1137">
        <v>21710.465139517379</v>
      </c>
      <c r="C28" s="1138">
        <v>21462.727974698573</v>
      </c>
      <c r="D28" s="1138">
        <v>21517.060154219016</v>
      </c>
      <c r="E28" s="1138">
        <v>21946.164324302244</v>
      </c>
      <c r="F28" s="1138">
        <v>21378.921701744526</v>
      </c>
      <c r="G28" s="1138">
        <v>21331.314775808616</v>
      </c>
      <c r="H28" s="1138">
        <v>20629.234211361087</v>
      </c>
      <c r="I28" s="1138">
        <v>22365.58</v>
      </c>
      <c r="J28" s="1139">
        <v>22334.37</v>
      </c>
      <c r="K28" s="1138">
        <v>21397.7</v>
      </c>
      <c r="L28" s="1138" t="s">
        <v>100</v>
      </c>
      <c r="M28" s="1140" t="s">
        <v>100</v>
      </c>
    </row>
    <row r="40" spans="19:19">
      <c r="S40" t="s">
        <v>387</v>
      </c>
    </row>
  </sheetData>
  <mergeCells count="2">
    <mergeCell ref="A4:N4"/>
    <mergeCell ref="A18:N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J31" sqref="J31"/>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183" t="s">
        <v>88</v>
      </c>
      <c r="B1" s="1183"/>
      <c r="C1" s="1183"/>
      <c r="D1" s="1183"/>
      <c r="E1" s="1183"/>
      <c r="F1" s="1183"/>
      <c r="G1" s="1183"/>
      <c r="H1" s="1183"/>
      <c r="I1" s="1183"/>
      <c r="J1" s="1183"/>
      <c r="K1" s="1183"/>
      <c r="L1" s="152"/>
    </row>
    <row r="2" spans="1:12" s="122" customFormat="1" ht="27" thickBot="1">
      <c r="A2" s="1102"/>
      <c r="B2" s="1103"/>
      <c r="C2" s="1104"/>
      <c r="D2" s="1104"/>
      <c r="E2" s="1105" t="s">
        <v>8</v>
      </c>
      <c r="F2" s="1104"/>
      <c r="G2" s="1104"/>
      <c r="H2" s="1104"/>
      <c r="I2" s="1104"/>
      <c r="J2" s="1104"/>
      <c r="K2" s="1106"/>
      <c r="L2" s="5"/>
    </row>
    <row r="3" spans="1:12" s="122" customFormat="1" ht="39" customHeight="1" thickBot="1">
      <c r="A3" s="795"/>
      <c r="B3" s="1189" t="s">
        <v>99</v>
      </c>
      <c r="C3" s="1190"/>
      <c r="D3" s="1190"/>
      <c r="E3" s="1190"/>
      <c r="F3" s="1191"/>
      <c r="G3" s="1185" t="s">
        <v>71</v>
      </c>
      <c r="H3" s="1186"/>
      <c r="I3" s="1192" t="s">
        <v>316</v>
      </c>
      <c r="J3" s="1187" t="s">
        <v>72</v>
      </c>
      <c r="K3" s="1188"/>
      <c r="L3" s="5"/>
    </row>
    <row r="4" spans="1:12" s="122" customFormat="1" ht="31.5">
      <c r="A4" s="796" t="s">
        <v>73</v>
      </c>
      <c r="B4" s="1098" t="s">
        <v>74</v>
      </c>
      <c r="C4" s="148" t="s">
        <v>75</v>
      </c>
      <c r="D4" s="148" t="s">
        <v>76</v>
      </c>
      <c r="E4" s="648" t="s">
        <v>69</v>
      </c>
      <c r="F4" s="649" t="s">
        <v>77</v>
      </c>
      <c r="G4" s="1096" t="s">
        <v>78</v>
      </c>
      <c r="H4" s="651" t="s">
        <v>91</v>
      </c>
      <c r="I4" s="1193"/>
      <c r="J4" s="124" t="s">
        <v>70</v>
      </c>
      <c r="K4" s="650" t="s">
        <v>81</v>
      </c>
      <c r="L4" s="5"/>
    </row>
    <row r="5" spans="1:12" s="122" customFormat="1" ht="21" customHeight="1" thickBot="1">
      <c r="A5" s="797"/>
      <c r="B5" s="1099" t="s">
        <v>407</v>
      </c>
      <c r="C5" s="937" t="s">
        <v>407</v>
      </c>
      <c r="D5" s="937" t="s">
        <v>407</v>
      </c>
      <c r="E5" s="1043" t="s">
        <v>126</v>
      </c>
      <c r="F5" s="1044" t="s">
        <v>79</v>
      </c>
      <c r="G5" s="1097" t="s">
        <v>407</v>
      </c>
      <c r="H5" s="794" t="s">
        <v>90</v>
      </c>
      <c r="I5" s="892"/>
      <c r="J5" s="937" t="s">
        <v>407</v>
      </c>
      <c r="K5" s="1030" t="s">
        <v>80</v>
      </c>
      <c r="L5" s="5"/>
    </row>
    <row r="6" spans="1:12" s="122" customFormat="1" ht="28.5" customHeight="1" thickBot="1">
      <c r="A6" s="79" t="s">
        <v>22</v>
      </c>
      <c r="B6" s="777">
        <v>6.105952115050469</v>
      </c>
      <c r="C6" s="778">
        <v>11787.552345657276</v>
      </c>
      <c r="D6" s="778">
        <v>12023.303392570422</v>
      </c>
      <c r="E6" s="1037">
        <v>1.6614844545808076</v>
      </c>
      <c r="F6" s="1045">
        <v>-8.0819123555368098</v>
      </c>
      <c r="G6" s="779">
        <v>312.58589127310569</v>
      </c>
      <c r="H6" s="1037">
        <v>1.5575479279770195</v>
      </c>
      <c r="I6" s="779">
        <v>48.189762796504368</v>
      </c>
      <c r="J6" s="780">
        <v>100</v>
      </c>
      <c r="K6" s="1031" t="s">
        <v>23</v>
      </c>
    </row>
    <row r="7" spans="1:12" s="122" customFormat="1" ht="25.5" customHeight="1">
      <c r="A7" s="879" t="s">
        <v>103</v>
      </c>
      <c r="B7" s="967">
        <v>6.4515881624675542</v>
      </c>
      <c r="C7" s="968">
        <v>11969.551321832196</v>
      </c>
      <c r="D7" s="968">
        <v>12208.94234826884</v>
      </c>
      <c r="E7" s="1046">
        <v>0.66082322815927297</v>
      </c>
      <c r="F7" s="1047">
        <v>-5.6947884656546455</v>
      </c>
      <c r="G7" s="781">
        <v>258.43684210526317</v>
      </c>
      <c r="H7" s="1038">
        <v>-3.4517895662130824</v>
      </c>
      <c r="I7" s="782">
        <v>11.76470588235294</v>
      </c>
      <c r="J7" s="782">
        <v>9.4157292234501214E-2</v>
      </c>
      <c r="K7" s="1032">
        <v>-3.0686652834162956E-2</v>
      </c>
    </row>
    <row r="8" spans="1:12" s="122" customFormat="1" ht="24" customHeight="1">
      <c r="A8" s="880" t="s">
        <v>104</v>
      </c>
      <c r="B8" s="969">
        <v>6.5896909847655838</v>
      </c>
      <c r="C8" s="783">
        <v>12363.397720010475</v>
      </c>
      <c r="D8" s="783">
        <v>12610.665674410684</v>
      </c>
      <c r="E8" s="1048">
        <v>0.40844798845428981</v>
      </c>
      <c r="F8" s="784">
        <v>-10.905601480671447</v>
      </c>
      <c r="G8" s="785">
        <v>348.31618102114487</v>
      </c>
      <c r="H8" s="1039">
        <v>0.70924569589595932</v>
      </c>
      <c r="I8" s="786">
        <v>73.901345291479828</v>
      </c>
      <c r="J8" s="786">
        <v>38.435997819515336</v>
      </c>
      <c r="K8" s="1033">
        <v>5.6828216426775597</v>
      </c>
    </row>
    <row r="9" spans="1:12" s="122" customFormat="1" ht="24" customHeight="1">
      <c r="A9" s="880" t="s">
        <v>105</v>
      </c>
      <c r="B9" s="969">
        <v>6.5981870820919966</v>
      </c>
      <c r="C9" s="783">
        <v>12379.337865088173</v>
      </c>
      <c r="D9" s="783">
        <v>12626.924622389937</v>
      </c>
      <c r="E9" s="1048">
        <v>0.89722193349724244</v>
      </c>
      <c r="F9" s="784">
        <v>-9.6620518647146749</v>
      </c>
      <c r="G9" s="787">
        <v>378.83233137829916</v>
      </c>
      <c r="H9" s="1040">
        <v>-1.1842274086126929</v>
      </c>
      <c r="I9" s="788">
        <v>41.347150259067355</v>
      </c>
      <c r="J9" s="788">
        <v>6.7595024530452452</v>
      </c>
      <c r="K9" s="1034">
        <v>-0.32722736997010404</v>
      </c>
    </row>
    <row r="10" spans="1:12" s="122" customFormat="1" ht="24" customHeight="1">
      <c r="A10" s="880" t="s">
        <v>106</v>
      </c>
      <c r="B10" s="1100" t="s">
        <v>100</v>
      </c>
      <c r="C10" s="866" t="s">
        <v>100</v>
      </c>
      <c r="D10" s="866" t="s">
        <v>100</v>
      </c>
      <c r="E10" s="1041" t="s">
        <v>100</v>
      </c>
      <c r="F10" s="1101" t="s">
        <v>100</v>
      </c>
      <c r="G10" s="966" t="s">
        <v>100</v>
      </c>
      <c r="H10" s="1041" t="s">
        <v>100</v>
      </c>
      <c r="I10" s="789" t="s">
        <v>100</v>
      </c>
      <c r="J10" s="859" t="s">
        <v>100</v>
      </c>
      <c r="K10" s="1035" t="s">
        <v>100</v>
      </c>
    </row>
    <row r="11" spans="1:12" s="122" customFormat="1" ht="24" customHeight="1">
      <c r="A11" s="880" t="s">
        <v>98</v>
      </c>
      <c r="B11" s="969">
        <v>4.8885947821757894</v>
      </c>
      <c r="C11" s="783">
        <v>10038.1823042624</v>
      </c>
      <c r="D11" s="783">
        <v>10238.945950347648</v>
      </c>
      <c r="E11" s="1048">
        <v>-0.27240053491338667</v>
      </c>
      <c r="F11" s="784">
        <v>-8.4726967046576949</v>
      </c>
      <c r="G11" s="787">
        <v>278.28217610254842</v>
      </c>
      <c r="H11" s="1040">
        <v>0.64970255435381152</v>
      </c>
      <c r="I11" s="788">
        <v>28.692065985860172</v>
      </c>
      <c r="J11" s="788">
        <v>32.474354526983497</v>
      </c>
      <c r="K11" s="1034">
        <v>-4.9200789018187336</v>
      </c>
    </row>
    <row r="12" spans="1:12" s="122" customFormat="1" ht="24" customHeight="1" thickBot="1">
      <c r="A12" s="881" t="s">
        <v>107</v>
      </c>
      <c r="B12" s="970">
        <v>6.65147541841226</v>
      </c>
      <c r="C12" s="790">
        <v>12840.686135931004</v>
      </c>
      <c r="D12" s="790">
        <v>13097.499858649624</v>
      </c>
      <c r="E12" s="1049">
        <v>2.6256623366204335</v>
      </c>
      <c r="F12" s="791">
        <v>-3.0852405357312516</v>
      </c>
      <c r="G12" s="792">
        <v>281.01397370180518</v>
      </c>
      <c r="H12" s="1042">
        <v>9.7405870013592289E-3</v>
      </c>
      <c r="I12" s="793">
        <v>45.540058384690234</v>
      </c>
      <c r="J12" s="793">
        <v>22.235987908221418</v>
      </c>
      <c r="K12" s="1036">
        <v>-0.40482871805456</v>
      </c>
    </row>
    <row r="13" spans="1:12" s="122" customFormat="1" ht="15">
      <c r="A13" s="964"/>
      <c r="B13" s="965"/>
    </row>
    <row r="14" spans="1:12" s="122" customFormat="1" ht="46.5" customHeight="1">
      <c r="A14" s="1184" t="s">
        <v>391</v>
      </c>
      <c r="B14" s="1184"/>
      <c r="C14" s="1184"/>
      <c r="D14" s="1184"/>
      <c r="E14" s="1184"/>
      <c r="F14" s="1184"/>
      <c r="G14" s="1184"/>
      <c r="H14" s="1184"/>
      <c r="I14" s="1184"/>
      <c r="J14" s="1184"/>
      <c r="K14" s="1184"/>
    </row>
    <row r="15" spans="1:12" s="122" customFormat="1" ht="33.75" customHeight="1">
      <c r="A15" s="1184" t="s">
        <v>343</v>
      </c>
      <c r="B15" s="1184"/>
      <c r="C15" s="1184"/>
      <c r="D15" s="1184"/>
      <c r="E15" s="1184"/>
      <c r="F15" s="1184"/>
      <c r="G15" s="1184"/>
      <c r="H15" s="1184"/>
      <c r="I15" s="1184"/>
      <c r="J15" s="1184"/>
      <c r="K15" s="1184"/>
    </row>
    <row r="16" spans="1:12" s="122" customFormat="1">
      <c r="A16" s="1184" t="s">
        <v>170</v>
      </c>
      <c r="B16" s="1184"/>
      <c r="C16" s="1184"/>
      <c r="D16" s="1184"/>
      <c r="E16" s="1184"/>
      <c r="F16" s="1184"/>
      <c r="G16" s="1184"/>
      <c r="H16" s="1184"/>
      <c r="I16" s="1184"/>
      <c r="J16" s="1184"/>
      <c r="K16" s="1184"/>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topLeftCell="A13" workbookViewId="0">
      <selection activeCell="Y28" sqref="Y28"/>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7"/>
    </row>
    <row r="44" spans="1:7">
      <c r="A44" s="1007" t="s">
        <v>362</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194" t="s">
        <v>87</v>
      </c>
      <c r="B1" s="1194"/>
      <c r="C1" s="1194"/>
      <c r="D1" s="1194"/>
      <c r="E1" s="1194"/>
      <c r="F1" s="1194"/>
      <c r="G1" s="1194"/>
      <c r="H1" s="1194"/>
      <c r="I1" s="1194"/>
      <c r="J1" s="1194"/>
      <c r="K1" s="147"/>
    </row>
    <row r="2" spans="1:11" ht="19.5" thickBot="1">
      <c r="A2" s="1208" t="s">
        <v>344</v>
      </c>
      <c r="B2" s="1209"/>
      <c r="C2" s="1209"/>
      <c r="D2" s="1209"/>
      <c r="E2" s="1209"/>
      <c r="F2" s="1209"/>
      <c r="G2" s="1209"/>
      <c r="H2" s="1209"/>
      <c r="I2" s="1209"/>
      <c r="J2" s="1210"/>
    </row>
    <row r="3" spans="1:11" ht="26.25" thickBot="1">
      <c r="A3" s="754"/>
      <c r="B3" s="852"/>
      <c r="C3" s="853" t="s">
        <v>82</v>
      </c>
      <c r="D3" s="149"/>
      <c r="E3" s="798"/>
      <c r="F3" s="799" t="s">
        <v>329</v>
      </c>
      <c r="G3" s="800" t="s">
        <v>330</v>
      </c>
      <c r="H3" s="801" t="s">
        <v>91</v>
      </c>
      <c r="I3" s="799" t="s">
        <v>331</v>
      </c>
      <c r="J3" s="800" t="s">
        <v>332</v>
      </c>
    </row>
    <row r="4" spans="1:11" ht="27">
      <c r="A4" s="755" t="s">
        <v>73</v>
      </c>
      <c r="B4" s="802" t="s">
        <v>83</v>
      </c>
      <c r="C4" s="803" t="s">
        <v>84</v>
      </c>
      <c r="D4" s="971" t="s">
        <v>85</v>
      </c>
      <c r="E4" s="804" t="s">
        <v>92</v>
      </c>
      <c r="F4" s="805" t="s">
        <v>78</v>
      </c>
      <c r="G4" s="806" t="s">
        <v>69</v>
      </c>
      <c r="H4" s="807" t="s">
        <v>93</v>
      </c>
      <c r="I4" s="150" t="s">
        <v>70</v>
      </c>
      <c r="J4" s="808" t="s">
        <v>92</v>
      </c>
    </row>
    <row r="5" spans="1:11" ht="14.25" thickBot="1">
      <c r="A5" s="151"/>
      <c r="B5" s="937" t="s">
        <v>407</v>
      </c>
      <c r="C5" s="937" t="s">
        <v>407</v>
      </c>
      <c r="D5" s="937" t="s">
        <v>407</v>
      </c>
      <c r="E5" s="809" t="s">
        <v>70</v>
      </c>
      <c r="F5" s="937" t="s">
        <v>407</v>
      </c>
      <c r="G5" s="810" t="s">
        <v>94</v>
      </c>
      <c r="H5" s="811" t="s">
        <v>90</v>
      </c>
      <c r="I5" s="937" t="s">
        <v>407</v>
      </c>
      <c r="J5" s="812" t="s">
        <v>80</v>
      </c>
    </row>
    <row r="6" spans="1:11" ht="16.5" thickBot="1">
      <c r="A6" s="1149" t="s">
        <v>336</v>
      </c>
      <c r="B6" s="1150"/>
      <c r="C6" s="1150"/>
      <c r="D6" s="1150"/>
      <c r="E6" s="1150"/>
      <c r="F6" s="1150"/>
      <c r="G6" s="1150"/>
      <c r="H6" s="1150"/>
      <c r="I6" s="813"/>
      <c r="J6" s="814"/>
    </row>
    <row r="7" spans="1:11" ht="15.75" thickBot="1">
      <c r="A7" s="815" t="s">
        <v>22</v>
      </c>
      <c r="B7" s="816">
        <v>6.2049071953424724</v>
      </c>
      <c r="C7" s="817">
        <v>11978.585319193962</v>
      </c>
      <c r="D7" s="818">
        <v>12218.157025577842</v>
      </c>
      <c r="E7" s="819">
        <v>2.5158289193529888</v>
      </c>
      <c r="F7" s="820">
        <v>312.14695244474211</v>
      </c>
      <c r="G7" s="819">
        <v>0.69588308783614028</v>
      </c>
      <c r="H7" s="819">
        <v>28.688406838097976</v>
      </c>
      <c r="I7" s="819">
        <v>100</v>
      </c>
      <c r="J7" s="821" t="s">
        <v>23</v>
      </c>
    </row>
    <row r="8" spans="1:11" ht="15">
      <c r="A8" s="822" t="s">
        <v>103</v>
      </c>
      <c r="B8" s="823">
        <v>6.2082240533940745</v>
      </c>
      <c r="C8" s="824">
        <v>11518.040915387894</v>
      </c>
      <c r="D8" s="825">
        <v>11748.401733695651</v>
      </c>
      <c r="E8" s="826">
        <v>-4.803081172632095</v>
      </c>
      <c r="F8" s="827">
        <v>230</v>
      </c>
      <c r="G8" s="828">
        <v>-17.562724014336915</v>
      </c>
      <c r="H8" s="828">
        <v>-20</v>
      </c>
      <c r="I8" s="828">
        <v>8.9305648582272829E-2</v>
      </c>
      <c r="J8" s="829">
        <v>-5.4351871888923819E-2</v>
      </c>
    </row>
    <row r="9" spans="1:11" ht="15">
      <c r="A9" s="830" t="s">
        <v>104</v>
      </c>
      <c r="B9" s="831">
        <v>6.7373427957706218</v>
      </c>
      <c r="C9" s="832">
        <v>12640.418003321991</v>
      </c>
      <c r="D9" s="833">
        <v>12893.22636338843</v>
      </c>
      <c r="E9" s="834">
        <v>1.6406293480920986</v>
      </c>
      <c r="F9" s="835">
        <v>347.59104046242777</v>
      </c>
      <c r="G9" s="836">
        <v>0.27262794805829921</v>
      </c>
      <c r="H9" s="836">
        <v>44.648829431438124</v>
      </c>
      <c r="I9" s="836">
        <v>38.624693011833003</v>
      </c>
      <c r="J9" s="837">
        <v>4.2618141151227604</v>
      </c>
    </row>
    <row r="10" spans="1:11" ht="15">
      <c r="A10" s="830" t="s">
        <v>105</v>
      </c>
      <c r="B10" s="831">
        <v>6.6557680917012263</v>
      </c>
      <c r="C10" s="832">
        <v>12487.369778051081</v>
      </c>
      <c r="D10" s="833">
        <v>12737.117173612103</v>
      </c>
      <c r="E10" s="834">
        <v>0.89537317771406411</v>
      </c>
      <c r="F10" s="835">
        <v>376.22456375838925</v>
      </c>
      <c r="G10" s="836">
        <v>-2.3371532930948349</v>
      </c>
      <c r="H10" s="836">
        <v>28.448275862068968</v>
      </c>
      <c r="I10" s="836">
        <v>8.3165885242241568</v>
      </c>
      <c r="J10" s="837">
        <v>-1.5547663105250464E-2</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4.885550778124454</v>
      </c>
      <c r="C12" s="832">
        <v>10031.931782596415</v>
      </c>
      <c r="D12" s="833">
        <v>10232.570418248344</v>
      </c>
      <c r="E12" s="834">
        <v>-0.41838714304998947</v>
      </c>
      <c r="F12" s="835">
        <v>272.71610418195155</v>
      </c>
      <c r="G12" s="836">
        <v>-0.46847098928296144</v>
      </c>
      <c r="H12" s="836">
        <v>11.629811629811631</v>
      </c>
      <c r="I12" s="836">
        <v>30.430899754409467</v>
      </c>
      <c r="J12" s="837">
        <v>-4.6502667446567543</v>
      </c>
    </row>
    <row r="13" spans="1:11" ht="15.75" thickBot="1">
      <c r="A13" s="839" t="s">
        <v>107</v>
      </c>
      <c r="B13" s="840">
        <v>6.6695294337655309</v>
      </c>
      <c r="C13" s="841">
        <v>12875.539447423804</v>
      </c>
      <c r="D13" s="842">
        <v>13133.050236372281</v>
      </c>
      <c r="E13" s="843">
        <v>4.0563845050631455</v>
      </c>
      <c r="F13" s="844">
        <v>281.32540861812777</v>
      </c>
      <c r="G13" s="845">
        <v>-0.21578063064263256</v>
      </c>
      <c r="H13" s="845">
        <v>31.359791802212101</v>
      </c>
      <c r="I13" s="845">
        <v>22.538513060951104</v>
      </c>
      <c r="J13" s="846">
        <v>0.45835216452817562</v>
      </c>
    </row>
    <row r="14" spans="1:11" ht="16.5" thickBot="1">
      <c r="A14" s="1149" t="s">
        <v>333</v>
      </c>
      <c r="B14" s="1150"/>
      <c r="C14" s="1150"/>
      <c r="D14" s="1150"/>
      <c r="E14" s="1150"/>
      <c r="F14" s="1150"/>
      <c r="G14" s="1150"/>
      <c r="H14" s="1150"/>
      <c r="I14" s="813"/>
      <c r="J14" s="814"/>
    </row>
    <row r="15" spans="1:11" ht="15.75" thickBot="1">
      <c r="A15" s="815" t="s">
        <v>22</v>
      </c>
      <c r="B15" s="847">
        <v>6.0992748626896294</v>
      </c>
      <c r="C15" s="848">
        <v>11774.661897084226</v>
      </c>
      <c r="D15" s="849">
        <v>12010.155135025911</v>
      </c>
      <c r="E15" s="819">
        <v>1.0844260067013456</v>
      </c>
      <c r="F15" s="819">
        <v>313.63171770431961</v>
      </c>
      <c r="G15" s="819">
        <v>2.649376760354524</v>
      </c>
      <c r="H15" s="819">
        <v>74.425185709232395</v>
      </c>
      <c r="I15" s="819">
        <v>100</v>
      </c>
      <c r="J15" s="821" t="s">
        <v>23</v>
      </c>
    </row>
    <row r="16" spans="1:11" ht="15">
      <c r="A16" s="822" t="s">
        <v>103</v>
      </c>
      <c r="B16" s="823">
        <v>6.5974479898479919</v>
      </c>
      <c r="C16" s="824">
        <v>12240.163246471227</v>
      </c>
      <c r="D16" s="825">
        <v>12484.966511400653</v>
      </c>
      <c r="E16" s="826">
        <v>5.8752765200872874</v>
      </c>
      <c r="F16" s="827">
        <v>279.09090909090907</v>
      </c>
      <c r="G16" s="828">
        <v>11.008373409646188</v>
      </c>
      <c r="H16" s="828">
        <v>57.142857142857139</v>
      </c>
      <c r="I16" s="828">
        <v>0.11153924153315757</v>
      </c>
      <c r="J16" s="829">
        <v>-1.2266913401402041E-2</v>
      </c>
    </row>
    <row r="17" spans="1:10" ht="15">
      <c r="A17" s="830" t="s">
        <v>104</v>
      </c>
      <c r="B17" s="831">
        <v>6.4782984160225352</v>
      </c>
      <c r="C17" s="832">
        <v>12154.406033813386</v>
      </c>
      <c r="D17" s="833">
        <v>12397.494154489654</v>
      </c>
      <c r="E17" s="834">
        <v>-0.31979099459768817</v>
      </c>
      <c r="F17" s="835">
        <v>348.08459237097981</v>
      </c>
      <c r="G17" s="836">
        <v>1.1249172214579402</v>
      </c>
      <c r="H17" s="836">
        <v>111.32771338250791</v>
      </c>
      <c r="I17" s="836">
        <v>40.67126343540864</v>
      </c>
      <c r="J17" s="837">
        <v>7.1021088545809121</v>
      </c>
    </row>
    <row r="18" spans="1:10" ht="15">
      <c r="A18" s="830" t="s">
        <v>105</v>
      </c>
      <c r="B18" s="831">
        <v>6.5611918016201534</v>
      </c>
      <c r="C18" s="832">
        <v>12309.928333246065</v>
      </c>
      <c r="D18" s="833">
        <v>12556.126899910987</v>
      </c>
      <c r="E18" s="834">
        <v>1.3981446370042676</v>
      </c>
      <c r="F18" s="835">
        <v>379.3949343339587</v>
      </c>
      <c r="G18" s="836">
        <v>0.62739246984695496</v>
      </c>
      <c r="H18" s="836">
        <v>54.04624277456648</v>
      </c>
      <c r="I18" s="836">
        <v>5.4045832488339078</v>
      </c>
      <c r="J18" s="837">
        <v>-0.71497812364575264</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4.9557399823360564</v>
      </c>
      <c r="C20" s="832">
        <v>10176.057458595598</v>
      </c>
      <c r="D20" s="833">
        <v>10379.578607767511</v>
      </c>
      <c r="E20" s="834">
        <v>0.63398961957051436</v>
      </c>
      <c r="F20" s="835">
        <v>281.83878489326764</v>
      </c>
      <c r="G20" s="836">
        <v>2.0657758518997338</v>
      </c>
      <c r="H20" s="836">
        <v>49.926144756277694</v>
      </c>
      <c r="I20" s="836">
        <v>30.876090042587713</v>
      </c>
      <c r="J20" s="837">
        <v>-5.0453814819966496</v>
      </c>
    </row>
    <row r="21" spans="1:10" ht="15.75" thickBot="1">
      <c r="A21" s="839" t="s">
        <v>107</v>
      </c>
      <c r="B21" s="840">
        <v>6.6979189741534739</v>
      </c>
      <c r="C21" s="841">
        <v>12930.345509948791</v>
      </c>
      <c r="D21" s="842">
        <v>13188.952420147767</v>
      </c>
      <c r="E21" s="843">
        <v>0.96558556758757874</v>
      </c>
      <c r="F21" s="844">
        <v>280.00977011494257</v>
      </c>
      <c r="G21" s="845">
        <v>0.79347021879396828</v>
      </c>
      <c r="H21" s="845">
        <v>64.868804664723029</v>
      </c>
      <c r="I21" s="845">
        <v>22.936524031636583</v>
      </c>
      <c r="J21" s="846">
        <v>-1.3294823355370973</v>
      </c>
    </row>
    <row r="22" spans="1:10" ht="16.5" thickBot="1">
      <c r="A22" s="1149" t="s">
        <v>337</v>
      </c>
      <c r="B22" s="1150"/>
      <c r="C22" s="1150"/>
      <c r="D22" s="1150"/>
      <c r="E22" s="1150"/>
      <c r="F22" s="1150"/>
      <c r="G22" s="1150"/>
      <c r="H22" s="1150"/>
      <c r="I22" s="813"/>
      <c r="J22" s="814"/>
    </row>
    <row r="23" spans="1:10" ht="15.75" thickBot="1">
      <c r="A23" s="815" t="s">
        <v>22</v>
      </c>
      <c r="B23" s="847">
        <v>5.4976709637180363</v>
      </c>
      <c r="C23" s="848">
        <v>10613.264408722078</v>
      </c>
      <c r="D23" s="849">
        <v>10825.529696896519</v>
      </c>
      <c r="E23" s="819">
        <v>-0.53185641203746092</v>
      </c>
      <c r="F23" s="819">
        <v>307.75754231052247</v>
      </c>
      <c r="G23" s="819">
        <v>0.93582977336415674</v>
      </c>
      <c r="H23" s="819">
        <v>34.554455445544555</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6.3746698564343562</v>
      </c>
      <c r="C25" s="832">
        <v>11959.980968919992</v>
      </c>
      <c r="D25" s="833">
        <v>12199.180588298392</v>
      </c>
      <c r="E25" s="834">
        <v>0.39440998031616914</v>
      </c>
      <c r="F25" s="835">
        <v>359.83473684210526</v>
      </c>
      <c r="G25" s="836">
        <v>1.9326190270926957</v>
      </c>
      <c r="H25" s="836">
        <v>67.64705882352942</v>
      </c>
      <c r="I25" s="1084">
        <v>20.97130242825607</v>
      </c>
      <c r="J25" s="1085">
        <v>4.1396192599392378</v>
      </c>
    </row>
    <row r="26" spans="1:10" ht="15">
      <c r="A26" s="830" t="s">
        <v>105</v>
      </c>
      <c r="B26" s="831">
        <v>6.3454125965109496</v>
      </c>
      <c r="C26" s="832">
        <v>11905.089299270074</v>
      </c>
      <c r="D26" s="833">
        <v>12143.191085255476</v>
      </c>
      <c r="E26" s="834">
        <v>0.68737625121979784</v>
      </c>
      <c r="F26" s="835">
        <v>398.26511627906979</v>
      </c>
      <c r="G26" s="836">
        <v>-3.0440728159567945</v>
      </c>
      <c r="H26" s="836">
        <v>120.51282051282051</v>
      </c>
      <c r="I26" s="836">
        <v>6.3281824871228842</v>
      </c>
      <c r="J26" s="837">
        <v>2.466796348509023</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4.6393134074713398</v>
      </c>
      <c r="C28" s="832">
        <v>9526.3108982984395</v>
      </c>
      <c r="D28" s="833">
        <v>9716.8371162644089</v>
      </c>
      <c r="E28" s="834">
        <v>-3.6553999707666178</v>
      </c>
      <c r="F28" s="835">
        <v>283.98516624040917</v>
      </c>
      <c r="G28" s="836">
        <v>-1.2672673623334643</v>
      </c>
      <c r="H28" s="836">
        <v>26.332794830371569</v>
      </c>
      <c r="I28" s="836">
        <v>57.542310522442975</v>
      </c>
      <c r="J28" s="837">
        <v>-3.7448181904283118</v>
      </c>
    </row>
    <row r="29" spans="1:10" ht="15.75" thickBot="1">
      <c r="A29" s="839" t="s">
        <v>107</v>
      </c>
      <c r="B29" s="840">
        <v>6.0128772005757494</v>
      </c>
      <c r="C29" s="841">
        <v>11607.871043582527</v>
      </c>
      <c r="D29" s="842">
        <v>11840.028464454177</v>
      </c>
      <c r="E29" s="843">
        <v>0.69752851139633631</v>
      </c>
      <c r="F29" s="844">
        <v>288.16699029126215</v>
      </c>
      <c r="G29" s="845">
        <v>-2.6571286369024163</v>
      </c>
      <c r="H29" s="845">
        <v>13.186813186813188</v>
      </c>
      <c r="I29" s="845">
        <v>15.158204562178071</v>
      </c>
      <c r="J29" s="846">
        <v>-2.8615974180199473</v>
      </c>
    </row>
    <row r="30" spans="1:10" ht="15">
      <c r="A30" s="938"/>
      <c r="B30" s="122"/>
      <c r="C30" s="122"/>
      <c r="D30" s="122"/>
      <c r="E30" s="122"/>
      <c r="F30" s="122"/>
      <c r="G30" s="122"/>
      <c r="H30" s="122"/>
    </row>
    <row r="31" spans="1:10">
      <c r="A31" s="77" t="s">
        <v>312</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196" t="s">
        <v>60</v>
      </c>
      <c r="C33" s="1197"/>
      <c r="D33" s="1197"/>
      <c r="E33" s="1197"/>
      <c r="F33" s="1197"/>
      <c r="G33" s="1197"/>
      <c r="H33" s="1198"/>
    </row>
    <row r="34" spans="1:8" ht="15.75">
      <c r="A34" s="643" t="s">
        <v>63</v>
      </c>
      <c r="B34" s="1202" t="s">
        <v>64</v>
      </c>
      <c r="C34" s="1203"/>
      <c r="D34" s="1203"/>
      <c r="E34" s="1203"/>
      <c r="F34" s="1203"/>
      <c r="G34" s="1203"/>
      <c r="H34" s="1204"/>
    </row>
    <row r="35" spans="1:8" ht="15.75">
      <c r="A35" s="640" t="s">
        <v>65</v>
      </c>
      <c r="B35" s="1199" t="s">
        <v>66</v>
      </c>
      <c r="C35" s="1200"/>
      <c r="D35" s="1200"/>
      <c r="E35" s="1200"/>
      <c r="F35" s="1200"/>
      <c r="G35" s="1200"/>
      <c r="H35" s="1201"/>
    </row>
    <row r="36" spans="1:8" ht="16.5" thickBot="1">
      <c r="A36" s="641" t="s">
        <v>67</v>
      </c>
      <c r="B36" s="1205" t="s">
        <v>62</v>
      </c>
      <c r="C36" s="1206"/>
      <c r="D36" s="1206"/>
      <c r="E36" s="1206"/>
      <c r="F36" s="1206"/>
      <c r="G36" s="1206"/>
      <c r="H36" s="1207"/>
    </row>
    <row r="37" spans="1:8">
      <c r="A37" s="1195"/>
      <c r="B37" s="1195"/>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83" zoomScale="90" zoomScaleNormal="90" workbookViewId="0">
      <selection activeCell="P323" sqref="P323"/>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341</v>
      </c>
      <c r="B1" s="756"/>
      <c r="C1" s="757"/>
      <c r="D1" s="757"/>
      <c r="E1" s="867" t="s">
        <v>393</v>
      </c>
      <c r="G1" s="758"/>
      <c r="H1" s="757"/>
      <c r="I1" s="757"/>
      <c r="J1" s="757"/>
      <c r="K1" s="757"/>
    </row>
    <row r="2" spans="1:12" ht="15" customHeight="1" thickBot="1">
      <c r="A2" s="759" t="s">
        <v>342</v>
      </c>
      <c r="B2" s="759"/>
      <c r="C2" s="757"/>
      <c r="D2" s="757"/>
      <c r="E2" s="757"/>
      <c r="F2" s="758"/>
      <c r="G2" s="757"/>
      <c r="H2" s="757"/>
      <c r="I2" s="757"/>
      <c r="J2" s="757"/>
      <c r="K2" s="757"/>
    </row>
    <row r="3" spans="1:12" ht="21" thickBot="1">
      <c r="A3" s="1028" t="s">
        <v>8</v>
      </c>
      <c r="B3" s="1019"/>
      <c r="C3" s="1019"/>
      <c r="D3" s="1019"/>
      <c r="E3" s="1019"/>
      <c r="F3" s="1019"/>
      <c r="G3" s="1019"/>
      <c r="H3" s="1019"/>
      <c r="I3" s="1019"/>
      <c r="J3" s="1019"/>
      <c r="K3" s="1019"/>
      <c r="L3" s="1029"/>
    </row>
    <row r="4" spans="1:12">
      <c r="A4" s="27"/>
      <c r="B4" s="28"/>
      <c r="C4" s="3" t="s">
        <v>9</v>
      </c>
      <c r="D4" s="3"/>
      <c r="E4" s="3"/>
      <c r="F4" s="3"/>
      <c r="G4" s="1020"/>
      <c r="H4" s="1213" t="s">
        <v>10</v>
      </c>
      <c r="I4" s="1214"/>
      <c r="J4" s="1051" t="s">
        <v>11</v>
      </c>
      <c r="K4" s="1021" t="s">
        <v>12</v>
      </c>
      <c r="L4" s="1022"/>
    </row>
    <row r="5" spans="1:12" ht="15.75">
      <c r="A5" s="29" t="s">
        <v>13</v>
      </c>
      <c r="B5" s="30" t="s">
        <v>14</v>
      </c>
      <c r="C5" s="1023" t="s">
        <v>40</v>
      </c>
      <c r="D5" s="1023"/>
      <c r="E5" s="1024" t="s">
        <v>41</v>
      </c>
      <c r="F5" s="1025"/>
      <c r="G5" s="1052"/>
      <c r="H5" s="1211" t="s">
        <v>15</v>
      </c>
      <c r="I5" s="1212"/>
      <c r="J5" s="1053" t="s">
        <v>16</v>
      </c>
      <c r="K5" s="1026" t="s">
        <v>17</v>
      </c>
      <c r="L5" s="1027"/>
    </row>
    <row r="6" spans="1:12" ht="26.25" thickBot="1">
      <c r="A6" s="31" t="s">
        <v>18</v>
      </c>
      <c r="B6" s="32" t="s">
        <v>19</v>
      </c>
      <c r="C6" s="937" t="s">
        <v>407</v>
      </c>
      <c r="D6" s="937" t="s">
        <v>392</v>
      </c>
      <c r="E6" s="1014" t="s">
        <v>407</v>
      </c>
      <c r="F6" s="1015" t="s">
        <v>392</v>
      </c>
      <c r="G6" s="1050" t="s">
        <v>20</v>
      </c>
      <c r="H6" s="81" t="s">
        <v>407</v>
      </c>
      <c r="I6" s="951" t="s">
        <v>20</v>
      </c>
      <c r="J6" s="1054" t="s">
        <v>20</v>
      </c>
      <c r="K6" s="1016" t="s">
        <v>407</v>
      </c>
      <c r="L6" s="1055" t="s">
        <v>21</v>
      </c>
    </row>
    <row r="7" spans="1:12" ht="15" thickBot="1">
      <c r="A7" s="33" t="s">
        <v>22</v>
      </c>
      <c r="B7" s="34" t="s">
        <v>23</v>
      </c>
      <c r="C7" s="82">
        <v>11787.552345657276</v>
      </c>
      <c r="D7" s="82">
        <v>11594.904804802047</v>
      </c>
      <c r="E7" s="83">
        <v>12023.303392570422</v>
      </c>
      <c r="F7" s="687">
        <v>11826.802900898088</v>
      </c>
      <c r="G7" s="1056">
        <v>1.6614844545808076</v>
      </c>
      <c r="H7" s="84">
        <v>312.58589127310569</v>
      </c>
      <c r="I7" s="84">
        <v>1.5575479279770195</v>
      </c>
      <c r="J7" s="85">
        <v>48.189762796504368</v>
      </c>
      <c r="K7" s="84">
        <v>100</v>
      </c>
      <c r="L7" s="1057" t="s">
        <v>23</v>
      </c>
    </row>
    <row r="8" spans="1:12" ht="15" thickBot="1">
      <c r="A8" s="35"/>
      <c r="B8" s="36"/>
      <c r="C8" s="86"/>
      <c r="D8" s="86"/>
      <c r="E8" s="86"/>
      <c r="F8" s="86"/>
      <c r="G8" s="1058"/>
      <c r="H8" s="85"/>
      <c r="I8" s="85"/>
      <c r="J8" s="85"/>
      <c r="K8" s="85"/>
      <c r="L8" s="1059"/>
    </row>
    <row r="9" spans="1:12" ht="15">
      <c r="A9" s="37" t="s">
        <v>108</v>
      </c>
      <c r="B9" s="38" t="s">
        <v>23</v>
      </c>
      <c r="C9" s="87">
        <v>11969.551321832196</v>
      </c>
      <c r="D9" s="87">
        <v>11890.973010127125</v>
      </c>
      <c r="E9" s="88">
        <v>12208.94234826884</v>
      </c>
      <c r="F9" s="88">
        <v>12128.792470329669</v>
      </c>
      <c r="G9" s="1060">
        <v>0.66082322815927297</v>
      </c>
      <c r="H9" s="89">
        <v>258.43684210526317</v>
      </c>
      <c r="I9" s="89">
        <v>-3.4517895662130824</v>
      </c>
      <c r="J9" s="89">
        <v>11.76470588235294</v>
      </c>
      <c r="K9" s="89">
        <v>9.4157292234501214E-2</v>
      </c>
      <c r="L9" s="1061">
        <v>-3.0686652834162956E-2</v>
      </c>
    </row>
    <row r="10" spans="1:12" ht="15">
      <c r="A10" s="46" t="s">
        <v>109</v>
      </c>
      <c r="B10" s="90" t="s">
        <v>23</v>
      </c>
      <c r="C10" s="91">
        <v>12363.397720010475</v>
      </c>
      <c r="D10" s="91">
        <v>12313.105089954293</v>
      </c>
      <c r="E10" s="92">
        <v>12610.665674410684</v>
      </c>
      <c r="F10" s="92">
        <v>12559.367191753379</v>
      </c>
      <c r="G10" s="1062">
        <v>0.40844798845428981</v>
      </c>
      <c r="H10" s="93">
        <v>348.31618102114487</v>
      </c>
      <c r="I10" s="93">
        <v>0.70924569589595932</v>
      </c>
      <c r="J10" s="93">
        <v>73.901345291479828</v>
      </c>
      <c r="K10" s="93">
        <v>38.435997819515336</v>
      </c>
      <c r="L10" s="1063">
        <v>5.6828216426775597</v>
      </c>
    </row>
    <row r="11" spans="1:12" ht="15">
      <c r="A11" s="39" t="s">
        <v>110</v>
      </c>
      <c r="B11" s="40" t="s">
        <v>23</v>
      </c>
      <c r="C11" s="94">
        <v>12379.337865088173</v>
      </c>
      <c r="D11" s="94">
        <v>12269.255414433082</v>
      </c>
      <c r="E11" s="95">
        <v>12626.924622389937</v>
      </c>
      <c r="F11" s="95">
        <v>12514.640522721744</v>
      </c>
      <c r="G11" s="1064">
        <v>0.89722193349724244</v>
      </c>
      <c r="H11" s="96">
        <v>378.83233137829916</v>
      </c>
      <c r="I11" s="96">
        <v>-1.1842274086126929</v>
      </c>
      <c r="J11" s="96">
        <v>41.347150259067355</v>
      </c>
      <c r="K11" s="96">
        <v>6.7595024530452452</v>
      </c>
      <c r="L11" s="1065">
        <v>-0.32722736997010404</v>
      </c>
    </row>
    <row r="12" spans="1:12" ht="15">
      <c r="A12" s="39" t="s">
        <v>111</v>
      </c>
      <c r="B12" s="40" t="s">
        <v>23</v>
      </c>
      <c r="C12" s="94" t="s">
        <v>100</v>
      </c>
      <c r="D12" s="94" t="s">
        <v>100</v>
      </c>
      <c r="E12" s="95" t="s">
        <v>100</v>
      </c>
      <c r="F12" s="95" t="s">
        <v>100</v>
      </c>
      <c r="G12" s="1064" t="s">
        <v>100</v>
      </c>
      <c r="H12" s="96" t="s">
        <v>100</v>
      </c>
      <c r="I12" s="96" t="s">
        <v>100</v>
      </c>
      <c r="J12" s="96" t="s">
        <v>100</v>
      </c>
      <c r="K12" s="96" t="s">
        <v>100</v>
      </c>
      <c r="L12" s="1065" t="s">
        <v>100</v>
      </c>
    </row>
    <row r="13" spans="1:12" ht="15">
      <c r="A13" s="39" t="s">
        <v>98</v>
      </c>
      <c r="B13" s="40" t="s">
        <v>23</v>
      </c>
      <c r="C13" s="94">
        <v>10038.1823042624</v>
      </c>
      <c r="D13" s="94">
        <v>10065.601055379502</v>
      </c>
      <c r="E13" s="95">
        <v>10238.945950347648</v>
      </c>
      <c r="F13" s="95">
        <v>10266.913076487092</v>
      </c>
      <c r="G13" s="1064">
        <v>-0.27240053491338667</v>
      </c>
      <c r="H13" s="96">
        <v>278.28217610254842</v>
      </c>
      <c r="I13" s="96">
        <v>0.64970255435381152</v>
      </c>
      <c r="J13" s="96">
        <v>28.692065985860172</v>
      </c>
      <c r="K13" s="96">
        <v>32.474354526983497</v>
      </c>
      <c r="L13" s="1065">
        <v>-4.9200789018187336</v>
      </c>
    </row>
    <row r="14" spans="1:12" ht="15.75" thickBot="1">
      <c r="A14" s="41" t="s">
        <v>112</v>
      </c>
      <c r="B14" s="42" t="s">
        <v>23</v>
      </c>
      <c r="C14" s="97">
        <v>12840.686135931004</v>
      </c>
      <c r="D14" s="97">
        <v>12512.159087278305</v>
      </c>
      <c r="E14" s="98">
        <v>13097.499858649624</v>
      </c>
      <c r="F14" s="98">
        <v>12762.402269023873</v>
      </c>
      <c r="G14" s="1066">
        <v>2.6256623366204335</v>
      </c>
      <c r="H14" s="99">
        <v>281.01397370180518</v>
      </c>
      <c r="I14" s="99">
        <v>9.7405870013592289E-3</v>
      </c>
      <c r="J14" s="99">
        <v>45.540058384690234</v>
      </c>
      <c r="K14" s="99">
        <v>22.235987908221418</v>
      </c>
      <c r="L14" s="1067">
        <v>-0.40482871805456</v>
      </c>
    </row>
    <row r="15" spans="1:12" ht="15" thickBot="1">
      <c r="A15" s="35"/>
      <c r="B15" s="43"/>
      <c r="C15" s="86"/>
      <c r="D15" s="86"/>
      <c r="E15" s="86"/>
      <c r="F15" s="86"/>
      <c r="G15" s="1058"/>
      <c r="H15" s="85"/>
      <c r="I15" s="85"/>
      <c r="J15" s="85"/>
      <c r="K15" s="85"/>
      <c r="L15" s="1059"/>
    </row>
    <row r="16" spans="1:12" ht="14.25">
      <c r="A16" s="44" t="s">
        <v>113</v>
      </c>
      <c r="B16" s="45" t="s">
        <v>25</v>
      </c>
      <c r="C16" s="100" t="s">
        <v>255</v>
      </c>
      <c r="D16" s="100" t="s">
        <v>100</v>
      </c>
      <c r="E16" s="101" t="s">
        <v>255</v>
      </c>
      <c r="F16" s="101" t="s">
        <v>100</v>
      </c>
      <c r="G16" s="1068" t="s">
        <v>100</v>
      </c>
      <c r="H16" s="102" t="s">
        <v>255</v>
      </c>
      <c r="I16" s="102" t="s">
        <v>100</v>
      </c>
      <c r="J16" s="103" t="s">
        <v>100</v>
      </c>
      <c r="K16" s="103" t="s">
        <v>100</v>
      </c>
      <c r="L16" s="1069" t="s">
        <v>100</v>
      </c>
    </row>
    <row r="17" spans="1:12" ht="15">
      <c r="A17" s="46" t="s">
        <v>113</v>
      </c>
      <c r="B17" s="47" t="s">
        <v>26</v>
      </c>
      <c r="C17" s="94" t="s">
        <v>255</v>
      </c>
      <c r="D17" s="94" t="s">
        <v>100</v>
      </c>
      <c r="E17" s="95" t="s">
        <v>255</v>
      </c>
      <c r="F17" s="95" t="s">
        <v>100</v>
      </c>
      <c r="G17" s="1064" t="s">
        <v>100</v>
      </c>
      <c r="H17" s="96" t="s">
        <v>255</v>
      </c>
      <c r="I17" s="96" t="s">
        <v>100</v>
      </c>
      <c r="J17" s="104" t="s">
        <v>100</v>
      </c>
      <c r="K17" s="104" t="s">
        <v>100</v>
      </c>
      <c r="L17" s="1070" t="s">
        <v>100</v>
      </c>
    </row>
    <row r="18" spans="1:12" ht="15">
      <c r="A18" s="46" t="s">
        <v>113</v>
      </c>
      <c r="B18" s="47" t="s">
        <v>27</v>
      </c>
      <c r="C18" s="94" t="s">
        <v>255</v>
      </c>
      <c r="D18" s="94" t="s">
        <v>100</v>
      </c>
      <c r="E18" s="95" t="s">
        <v>255</v>
      </c>
      <c r="F18" s="95" t="s">
        <v>100</v>
      </c>
      <c r="G18" s="1064" t="s">
        <v>100</v>
      </c>
      <c r="H18" s="96" t="s">
        <v>255</v>
      </c>
      <c r="I18" s="96" t="s">
        <v>100</v>
      </c>
      <c r="J18" s="104" t="s">
        <v>100</v>
      </c>
      <c r="K18" s="104" t="s">
        <v>100</v>
      </c>
      <c r="L18" s="1070" t="s">
        <v>100</v>
      </c>
    </row>
    <row r="19" spans="1:12" ht="14.25">
      <c r="A19" s="44" t="s">
        <v>113</v>
      </c>
      <c r="B19" s="48" t="s">
        <v>28</v>
      </c>
      <c r="C19" s="105" t="s">
        <v>255</v>
      </c>
      <c r="D19" s="105" t="s">
        <v>100</v>
      </c>
      <c r="E19" s="106" t="s">
        <v>255</v>
      </c>
      <c r="F19" s="106" t="s">
        <v>100</v>
      </c>
      <c r="G19" s="1071" t="s">
        <v>100</v>
      </c>
      <c r="H19" s="107" t="s">
        <v>255</v>
      </c>
      <c r="I19" s="107" t="s">
        <v>100</v>
      </c>
      <c r="J19" s="108" t="s">
        <v>100</v>
      </c>
      <c r="K19" s="108" t="s">
        <v>100</v>
      </c>
      <c r="L19" s="1072" t="s">
        <v>100</v>
      </c>
    </row>
    <row r="20" spans="1:12" ht="15">
      <c r="A20" s="46" t="s">
        <v>113</v>
      </c>
      <c r="B20" s="47" t="s">
        <v>29</v>
      </c>
      <c r="C20" s="94" t="s">
        <v>255</v>
      </c>
      <c r="D20" s="94" t="s">
        <v>100</v>
      </c>
      <c r="E20" s="95" t="s">
        <v>255</v>
      </c>
      <c r="F20" s="95" t="s">
        <v>100</v>
      </c>
      <c r="G20" s="1064" t="s">
        <v>100</v>
      </c>
      <c r="H20" s="96" t="s">
        <v>255</v>
      </c>
      <c r="I20" s="96" t="s">
        <v>100</v>
      </c>
      <c r="J20" s="104" t="s">
        <v>100</v>
      </c>
      <c r="K20" s="104" t="s">
        <v>100</v>
      </c>
      <c r="L20" s="1070" t="s">
        <v>100</v>
      </c>
    </row>
    <row r="21" spans="1:12" ht="15">
      <c r="A21" s="46" t="s">
        <v>113</v>
      </c>
      <c r="B21" s="47" t="s">
        <v>30</v>
      </c>
      <c r="C21" s="94" t="s">
        <v>255</v>
      </c>
      <c r="D21" s="94" t="s">
        <v>100</v>
      </c>
      <c r="E21" s="95" t="s">
        <v>255</v>
      </c>
      <c r="F21" s="95" t="s">
        <v>100</v>
      </c>
      <c r="G21" s="1064" t="s">
        <v>100</v>
      </c>
      <c r="H21" s="96" t="s">
        <v>255</v>
      </c>
      <c r="I21" s="96" t="s">
        <v>100</v>
      </c>
      <c r="J21" s="104" t="s">
        <v>100</v>
      </c>
      <c r="K21" s="104" t="s">
        <v>100</v>
      </c>
      <c r="L21" s="1070" t="s">
        <v>100</v>
      </c>
    </row>
    <row r="22" spans="1:12" ht="14.25">
      <c r="A22" s="44" t="s">
        <v>113</v>
      </c>
      <c r="B22" s="48" t="s">
        <v>31</v>
      </c>
      <c r="C22" s="105">
        <v>11485.662580684448</v>
      </c>
      <c r="D22" s="105">
        <v>11890.973010127125</v>
      </c>
      <c r="E22" s="106">
        <v>11715.375832298138</v>
      </c>
      <c r="F22" s="106">
        <v>12128.792470329669</v>
      </c>
      <c r="G22" s="1071">
        <v>-3.4085556253259401</v>
      </c>
      <c r="H22" s="107">
        <v>247.71538461538464</v>
      </c>
      <c r="I22" s="107">
        <v>-7.457168696592932</v>
      </c>
      <c r="J22" s="108">
        <v>-23.52941176470588</v>
      </c>
      <c r="K22" s="108">
        <v>6.4423410476237675E-2</v>
      </c>
      <c r="L22" s="1072">
        <v>-6.0420534592426495E-2</v>
      </c>
    </row>
    <row r="23" spans="1:12" ht="15">
      <c r="A23" s="46" t="s">
        <v>113</v>
      </c>
      <c r="B23" s="47" t="s">
        <v>32</v>
      </c>
      <c r="C23" s="94">
        <v>11528.866666666667</v>
      </c>
      <c r="D23" s="94">
        <v>11578.296078431371</v>
      </c>
      <c r="E23" s="95">
        <v>11759.444</v>
      </c>
      <c r="F23" s="95">
        <v>11809.861999999999</v>
      </c>
      <c r="G23" s="1064">
        <v>-0.42691438731459919</v>
      </c>
      <c r="H23" s="96">
        <v>247.3</v>
      </c>
      <c r="I23" s="96">
        <v>-7.1348103642508445</v>
      </c>
      <c r="J23" s="104">
        <v>37.5</v>
      </c>
      <c r="K23" s="104">
        <v>5.4512116556816495E-2</v>
      </c>
      <c r="L23" s="1070">
        <v>-4.2379752402019397E-3</v>
      </c>
    </row>
    <row r="24" spans="1:12" ht="15.75" thickBot="1">
      <c r="A24" s="49" t="s">
        <v>113</v>
      </c>
      <c r="B24" s="50" t="s">
        <v>33</v>
      </c>
      <c r="C24" s="109" t="s">
        <v>255</v>
      </c>
      <c r="D24" s="109" t="s">
        <v>255</v>
      </c>
      <c r="E24" s="110" t="s">
        <v>255</v>
      </c>
      <c r="F24" s="110" t="s">
        <v>255</v>
      </c>
      <c r="G24" s="1073" t="s">
        <v>100</v>
      </c>
      <c r="H24" s="104" t="s">
        <v>255</v>
      </c>
      <c r="I24" s="104" t="s">
        <v>100</v>
      </c>
      <c r="J24" s="104" t="s">
        <v>100</v>
      </c>
      <c r="K24" s="104" t="s">
        <v>255</v>
      </c>
      <c r="L24" s="1070" t="s">
        <v>100</v>
      </c>
    </row>
    <row r="25" spans="1:12" ht="15" thickBot="1">
      <c r="A25" s="35"/>
      <c r="B25" s="43"/>
      <c r="C25" s="86"/>
      <c r="D25" s="86"/>
      <c r="E25" s="86"/>
      <c r="F25" s="86"/>
      <c r="G25" s="1058"/>
      <c r="H25" s="85"/>
      <c r="I25" s="85"/>
      <c r="J25" s="85"/>
      <c r="K25" s="85"/>
      <c r="L25" s="1059"/>
    </row>
    <row r="26" spans="1:12" ht="14.25">
      <c r="A26" s="44" t="s">
        <v>114</v>
      </c>
      <c r="B26" s="45" t="s">
        <v>25</v>
      </c>
      <c r="C26" s="100">
        <v>13015.758171570858</v>
      </c>
      <c r="D26" s="100">
        <v>12869.337903101808</v>
      </c>
      <c r="E26" s="101">
        <v>13276.073335002277</v>
      </c>
      <c r="F26" s="101">
        <v>13126.724661163846</v>
      </c>
      <c r="G26" s="1068">
        <v>1.1377451549683777</v>
      </c>
      <c r="H26" s="102">
        <v>411.20534759358287</v>
      </c>
      <c r="I26" s="102">
        <v>2.1551462061151656</v>
      </c>
      <c r="J26" s="103">
        <v>24.252491694352159</v>
      </c>
      <c r="K26" s="103">
        <v>1.8534119629317607</v>
      </c>
      <c r="L26" s="1069">
        <v>-0.3570602409310577</v>
      </c>
    </row>
    <row r="27" spans="1:12" ht="15">
      <c r="A27" s="46" t="s">
        <v>114</v>
      </c>
      <c r="B27" s="47" t="s">
        <v>26</v>
      </c>
      <c r="C27" s="94">
        <v>13019.985294117647</v>
      </c>
      <c r="D27" s="94">
        <v>12796.656862745098</v>
      </c>
      <c r="E27" s="95">
        <v>13280.385</v>
      </c>
      <c r="F27" s="95">
        <v>13052.59</v>
      </c>
      <c r="G27" s="1064">
        <v>1.7452091883679794</v>
      </c>
      <c r="H27" s="96">
        <v>399.3</v>
      </c>
      <c r="I27" s="96">
        <v>2.227342549923192</v>
      </c>
      <c r="J27" s="104">
        <v>-1.5306122448979591</v>
      </c>
      <c r="K27" s="104">
        <v>0.95643986322414398</v>
      </c>
      <c r="L27" s="1070">
        <v>-0.48293738580280765</v>
      </c>
    </row>
    <row r="28" spans="1:12" ht="15">
      <c r="A28" s="46" t="s">
        <v>114</v>
      </c>
      <c r="B28" s="47" t="s">
        <v>27</v>
      </c>
      <c r="C28" s="94">
        <v>13011.511764705881</v>
      </c>
      <c r="D28" s="94">
        <v>12994.085294117647</v>
      </c>
      <c r="E28" s="95">
        <v>13271.742</v>
      </c>
      <c r="F28" s="95">
        <v>13253.967000000001</v>
      </c>
      <c r="G28" s="1064">
        <v>0.13411079113143737</v>
      </c>
      <c r="H28" s="96">
        <v>423.9</v>
      </c>
      <c r="I28" s="96">
        <v>-0.21186440677966903</v>
      </c>
      <c r="J28" s="104">
        <v>72.38095238095238</v>
      </c>
      <c r="K28" s="104">
        <v>0.89697209970761682</v>
      </c>
      <c r="L28" s="1070">
        <v>0.12587714487174995</v>
      </c>
    </row>
    <row r="29" spans="1:12" ht="14.25">
      <c r="A29" s="44" t="s">
        <v>114</v>
      </c>
      <c r="B29" s="48" t="s">
        <v>28</v>
      </c>
      <c r="C29" s="105">
        <v>12588.642040160617</v>
      </c>
      <c r="D29" s="105">
        <v>12493.483981222853</v>
      </c>
      <c r="E29" s="106">
        <v>12840.41488096383</v>
      </c>
      <c r="F29" s="106">
        <v>12743.35366084731</v>
      </c>
      <c r="G29" s="1071">
        <v>0.76166151155901285</v>
      </c>
      <c r="H29" s="107">
        <v>374.15610795454546</v>
      </c>
      <c r="I29" s="107">
        <v>0.20762192408617305</v>
      </c>
      <c r="J29" s="108">
        <v>80.204778156996596</v>
      </c>
      <c r="K29" s="108">
        <v>10.466326378908766</v>
      </c>
      <c r="L29" s="1072">
        <v>1.8594379306455657</v>
      </c>
    </row>
    <row r="30" spans="1:12" ht="15">
      <c r="A30" s="46" t="s">
        <v>114</v>
      </c>
      <c r="B30" s="47" t="s">
        <v>29</v>
      </c>
      <c r="C30" s="94">
        <v>12575.464705882352</v>
      </c>
      <c r="D30" s="94">
        <v>12493.095098039215</v>
      </c>
      <c r="E30" s="95">
        <v>12826.974</v>
      </c>
      <c r="F30" s="95">
        <v>12742.957</v>
      </c>
      <c r="G30" s="1064">
        <v>0.65932106653110278</v>
      </c>
      <c r="H30" s="96">
        <v>362.6</v>
      </c>
      <c r="I30" s="96">
        <v>-0.2475928473177379</v>
      </c>
      <c r="J30" s="104">
        <v>83.796296296296291</v>
      </c>
      <c r="K30" s="104">
        <v>5.9021755290153131</v>
      </c>
      <c r="L30" s="1070">
        <v>1.1434180934568197</v>
      </c>
    </row>
    <row r="31" spans="1:12" ht="15">
      <c r="A31" s="46" t="s">
        <v>114</v>
      </c>
      <c r="B31" s="47" t="s">
        <v>30</v>
      </c>
      <c r="C31" s="94">
        <v>12604.520588235295</v>
      </c>
      <c r="D31" s="94">
        <v>12493.937254901961</v>
      </c>
      <c r="E31" s="95">
        <v>12856.611000000001</v>
      </c>
      <c r="F31" s="95">
        <v>12743.816000000001</v>
      </c>
      <c r="G31" s="1064">
        <v>0.88509595555993636</v>
      </c>
      <c r="H31" s="96">
        <v>389.1</v>
      </c>
      <c r="I31" s="96">
        <v>0.90767634854771773</v>
      </c>
      <c r="J31" s="104">
        <v>75.763358778625957</v>
      </c>
      <c r="K31" s="104">
        <v>4.564150849893454</v>
      </c>
      <c r="L31" s="1070">
        <v>0.71601983718874695</v>
      </c>
    </row>
    <row r="32" spans="1:12" ht="14.25">
      <c r="A32" s="44" t="s">
        <v>114</v>
      </c>
      <c r="B32" s="48" t="s">
        <v>31</v>
      </c>
      <c r="C32" s="105">
        <v>12205.039357852538</v>
      </c>
      <c r="D32" s="105">
        <v>12164.352430847908</v>
      </c>
      <c r="E32" s="106">
        <v>12449.140145009589</v>
      </c>
      <c r="F32" s="106">
        <v>12407.639479464866</v>
      </c>
      <c r="G32" s="1071">
        <v>0.33447671987414268</v>
      </c>
      <c r="H32" s="107">
        <v>333.49749525616699</v>
      </c>
      <c r="I32" s="107">
        <v>1.2575216665754303</v>
      </c>
      <c r="J32" s="108">
        <v>76.431201874790759</v>
      </c>
      <c r="K32" s="108">
        <v>26.116259477674809</v>
      </c>
      <c r="L32" s="1072">
        <v>4.1804439529630528</v>
      </c>
    </row>
    <row r="33" spans="1:12" ht="15">
      <c r="A33" s="46" t="s">
        <v>114</v>
      </c>
      <c r="B33" s="47" t="s">
        <v>32</v>
      </c>
      <c r="C33" s="94">
        <v>12208.128431372548</v>
      </c>
      <c r="D33" s="94">
        <v>12195.623529411765</v>
      </c>
      <c r="E33" s="95">
        <v>12452.290999999999</v>
      </c>
      <c r="F33" s="95">
        <v>12439.536</v>
      </c>
      <c r="G33" s="1064">
        <v>0.10253597883393079</v>
      </c>
      <c r="H33" s="96">
        <v>323.3</v>
      </c>
      <c r="I33" s="96">
        <v>1.3162018176120303</v>
      </c>
      <c r="J33" s="104">
        <v>76.647638816813696</v>
      </c>
      <c r="K33" s="104">
        <v>16.869022250854847</v>
      </c>
      <c r="L33" s="1070">
        <v>2.7175938892480307</v>
      </c>
    </row>
    <row r="34" spans="1:12" ht="15.75" thickBot="1">
      <c r="A34" s="49" t="s">
        <v>114</v>
      </c>
      <c r="B34" s="50" t="s">
        <v>33</v>
      </c>
      <c r="C34" s="109">
        <v>12199.865686274508</v>
      </c>
      <c r="D34" s="109">
        <v>12112.229411764705</v>
      </c>
      <c r="E34" s="110">
        <v>12443.862999999999</v>
      </c>
      <c r="F34" s="110">
        <v>12354.474</v>
      </c>
      <c r="G34" s="1073">
        <v>0.72353545768115435</v>
      </c>
      <c r="H34" s="104">
        <v>352.1</v>
      </c>
      <c r="I34" s="104">
        <v>1.1781609195402365</v>
      </c>
      <c r="J34" s="104">
        <v>76.037735849056602</v>
      </c>
      <c r="K34" s="104">
        <v>9.2472372268199621</v>
      </c>
      <c r="L34" s="1070">
        <v>1.4628500637150195</v>
      </c>
    </row>
    <row r="35" spans="1:12" ht="15.75" thickBot="1">
      <c r="A35" s="51"/>
      <c r="B35" s="52"/>
      <c r="C35" s="111"/>
      <c r="D35" s="111"/>
      <c r="E35" s="111"/>
      <c r="F35" s="111"/>
      <c r="G35" s="1074"/>
      <c r="H35" s="112"/>
      <c r="I35" s="112"/>
      <c r="J35" s="112"/>
      <c r="K35" s="112"/>
      <c r="L35" s="1075"/>
    </row>
    <row r="36" spans="1:12" ht="15">
      <c r="A36" s="46" t="s">
        <v>115</v>
      </c>
      <c r="B36" s="53" t="s">
        <v>30</v>
      </c>
      <c r="C36" s="113">
        <v>12508.154901960783</v>
      </c>
      <c r="D36" s="113">
        <v>12451.923529411764</v>
      </c>
      <c r="E36" s="114">
        <v>12758.317999999999</v>
      </c>
      <c r="F36" s="114">
        <v>12700.962</v>
      </c>
      <c r="G36" s="1076">
        <v>0.45158784035413829</v>
      </c>
      <c r="H36" s="115">
        <v>403.3</v>
      </c>
      <c r="I36" s="115">
        <v>-2.5138989605994628</v>
      </c>
      <c r="J36" s="115">
        <v>19.938650306748464</v>
      </c>
      <c r="K36" s="115">
        <v>1.9376579612468408</v>
      </c>
      <c r="L36" s="1077">
        <v>-0.45640827948166041</v>
      </c>
    </row>
    <row r="37" spans="1:12" ht="15.75" thickBot="1">
      <c r="A37" s="49" t="s">
        <v>115</v>
      </c>
      <c r="B37" s="50" t="s">
        <v>33</v>
      </c>
      <c r="C37" s="109">
        <v>12322.764705882351</v>
      </c>
      <c r="D37" s="109">
        <v>12164.461764705882</v>
      </c>
      <c r="E37" s="110">
        <v>12569.22</v>
      </c>
      <c r="F37" s="110">
        <v>12407.751</v>
      </c>
      <c r="G37" s="1073">
        <v>1.3013559024516139</v>
      </c>
      <c r="H37" s="104">
        <v>369</v>
      </c>
      <c r="I37" s="104">
        <v>0.29899429192716032</v>
      </c>
      <c r="J37" s="104">
        <v>52.269170579029733</v>
      </c>
      <c r="K37" s="104">
        <v>4.8218444917984042</v>
      </c>
      <c r="L37" s="1070">
        <v>0.12918090951155659</v>
      </c>
    </row>
    <row r="38" spans="1:12" ht="15.75" thickBot="1">
      <c r="A38" s="51"/>
      <c r="B38" s="52"/>
      <c r="C38" s="111"/>
      <c r="D38" s="111"/>
      <c r="E38" s="111"/>
      <c r="F38" s="111"/>
      <c r="G38" s="1074"/>
      <c r="H38" s="112"/>
      <c r="I38" s="112"/>
      <c r="J38" s="112"/>
      <c r="K38" s="112"/>
      <c r="L38" s="1075"/>
    </row>
    <row r="39" spans="1:12" ht="14.25">
      <c r="A39" s="44" t="s">
        <v>116</v>
      </c>
      <c r="B39" s="45" t="s">
        <v>25</v>
      </c>
      <c r="C39" s="100" t="s">
        <v>100</v>
      </c>
      <c r="D39" s="100" t="s">
        <v>100</v>
      </c>
      <c r="E39" s="101" t="s">
        <v>100</v>
      </c>
      <c r="F39" s="101" t="s">
        <v>100</v>
      </c>
      <c r="G39" s="1068" t="s">
        <v>100</v>
      </c>
      <c r="H39" s="102" t="s">
        <v>100</v>
      </c>
      <c r="I39" s="102" t="s">
        <v>100</v>
      </c>
      <c r="J39" s="103" t="s">
        <v>100</v>
      </c>
      <c r="K39" s="103" t="s">
        <v>100</v>
      </c>
      <c r="L39" s="1069" t="s">
        <v>100</v>
      </c>
    </row>
    <row r="40" spans="1:12" ht="15">
      <c r="A40" s="39" t="s">
        <v>116</v>
      </c>
      <c r="B40" s="47" t="s">
        <v>26</v>
      </c>
      <c r="C40" s="94" t="s">
        <v>100</v>
      </c>
      <c r="D40" s="94" t="s">
        <v>100</v>
      </c>
      <c r="E40" s="95" t="s">
        <v>100</v>
      </c>
      <c r="F40" s="95" t="s">
        <v>100</v>
      </c>
      <c r="G40" s="1064" t="s">
        <v>100</v>
      </c>
      <c r="H40" s="96" t="s">
        <v>100</v>
      </c>
      <c r="I40" s="96" t="s">
        <v>100</v>
      </c>
      <c r="J40" s="104" t="s">
        <v>100</v>
      </c>
      <c r="K40" s="104" t="s">
        <v>100</v>
      </c>
      <c r="L40" s="1070" t="s">
        <v>100</v>
      </c>
    </row>
    <row r="41" spans="1:12" ht="15">
      <c r="A41" s="39" t="s">
        <v>116</v>
      </c>
      <c r="B41" s="47" t="s">
        <v>27</v>
      </c>
      <c r="C41" s="94" t="s">
        <v>100</v>
      </c>
      <c r="D41" s="94" t="s">
        <v>100</v>
      </c>
      <c r="E41" s="95" t="s">
        <v>100</v>
      </c>
      <c r="F41" s="95" t="s">
        <v>100</v>
      </c>
      <c r="G41" s="1064" t="s">
        <v>100</v>
      </c>
      <c r="H41" s="96" t="s">
        <v>100</v>
      </c>
      <c r="I41" s="96" t="s">
        <v>100</v>
      </c>
      <c r="J41" s="104" t="s">
        <v>100</v>
      </c>
      <c r="K41" s="104" t="s">
        <v>100</v>
      </c>
      <c r="L41" s="1070" t="s">
        <v>100</v>
      </c>
    </row>
    <row r="42" spans="1:12" ht="15">
      <c r="A42" s="39" t="s">
        <v>116</v>
      </c>
      <c r="B42" s="47" t="s">
        <v>34</v>
      </c>
      <c r="C42" s="94" t="s">
        <v>100</v>
      </c>
      <c r="D42" s="94" t="s">
        <v>100</v>
      </c>
      <c r="E42" s="95" t="s">
        <v>100</v>
      </c>
      <c r="F42" s="95" t="s">
        <v>100</v>
      </c>
      <c r="G42" s="1064" t="s">
        <v>100</v>
      </c>
      <c r="H42" s="96" t="s">
        <v>100</v>
      </c>
      <c r="I42" s="96" t="s">
        <v>100</v>
      </c>
      <c r="J42" s="104" t="s">
        <v>100</v>
      </c>
      <c r="K42" s="104" t="s">
        <v>100</v>
      </c>
      <c r="L42" s="1070" t="s">
        <v>100</v>
      </c>
    </row>
    <row r="43" spans="1:12" ht="14.25">
      <c r="A43" s="54" t="s">
        <v>116</v>
      </c>
      <c r="B43" s="48" t="s">
        <v>28</v>
      </c>
      <c r="C43" s="105" t="s">
        <v>100</v>
      </c>
      <c r="D43" s="105" t="s">
        <v>100</v>
      </c>
      <c r="E43" s="106" t="s">
        <v>100</v>
      </c>
      <c r="F43" s="106" t="s">
        <v>100</v>
      </c>
      <c r="G43" s="1071" t="s">
        <v>100</v>
      </c>
      <c r="H43" s="107" t="s">
        <v>100</v>
      </c>
      <c r="I43" s="107" t="s">
        <v>100</v>
      </c>
      <c r="J43" s="108" t="s">
        <v>100</v>
      </c>
      <c r="K43" s="108" t="s">
        <v>100</v>
      </c>
      <c r="L43" s="1072" t="s">
        <v>100</v>
      </c>
    </row>
    <row r="44" spans="1:12" ht="15">
      <c r="A44" s="39" t="s">
        <v>116</v>
      </c>
      <c r="B44" s="47" t="s">
        <v>30</v>
      </c>
      <c r="C44" s="94" t="s">
        <v>100</v>
      </c>
      <c r="D44" s="94" t="s">
        <v>100</v>
      </c>
      <c r="E44" s="95" t="s">
        <v>100</v>
      </c>
      <c r="F44" s="95" t="s">
        <v>100</v>
      </c>
      <c r="G44" s="1064" t="s">
        <v>100</v>
      </c>
      <c r="H44" s="96" t="s">
        <v>100</v>
      </c>
      <c r="I44" s="96" t="s">
        <v>100</v>
      </c>
      <c r="J44" s="104" t="s">
        <v>100</v>
      </c>
      <c r="K44" s="104" t="s">
        <v>100</v>
      </c>
      <c r="L44" s="1070" t="s">
        <v>100</v>
      </c>
    </row>
    <row r="45" spans="1:12" ht="15">
      <c r="A45" s="39" t="s">
        <v>116</v>
      </c>
      <c r="B45" s="47" t="s">
        <v>35</v>
      </c>
      <c r="C45" s="94" t="s">
        <v>100</v>
      </c>
      <c r="D45" s="94" t="s">
        <v>100</v>
      </c>
      <c r="E45" s="95" t="s">
        <v>100</v>
      </c>
      <c r="F45" s="95" t="s">
        <v>100</v>
      </c>
      <c r="G45" s="1064" t="s">
        <v>100</v>
      </c>
      <c r="H45" s="96" t="s">
        <v>100</v>
      </c>
      <c r="I45" s="96" t="s">
        <v>100</v>
      </c>
      <c r="J45" s="104" t="s">
        <v>100</v>
      </c>
      <c r="K45" s="104" t="s">
        <v>100</v>
      </c>
      <c r="L45" s="1070" t="s">
        <v>100</v>
      </c>
    </row>
    <row r="46" spans="1:12" ht="14.25">
      <c r="A46" s="54" t="s">
        <v>116</v>
      </c>
      <c r="B46" s="48" t="s">
        <v>31</v>
      </c>
      <c r="C46" s="105" t="s">
        <v>100</v>
      </c>
      <c r="D46" s="105" t="s">
        <v>100</v>
      </c>
      <c r="E46" s="106" t="s">
        <v>100</v>
      </c>
      <c r="F46" s="106" t="s">
        <v>100</v>
      </c>
      <c r="G46" s="1071" t="s">
        <v>100</v>
      </c>
      <c r="H46" s="107" t="s">
        <v>100</v>
      </c>
      <c r="I46" s="107" t="s">
        <v>100</v>
      </c>
      <c r="J46" s="108" t="s">
        <v>100</v>
      </c>
      <c r="K46" s="108" t="s">
        <v>100</v>
      </c>
      <c r="L46" s="1072" t="s">
        <v>100</v>
      </c>
    </row>
    <row r="47" spans="1:12" ht="15">
      <c r="A47" s="39" t="s">
        <v>116</v>
      </c>
      <c r="B47" s="47" t="s">
        <v>33</v>
      </c>
      <c r="C47" s="94" t="s">
        <v>100</v>
      </c>
      <c r="D47" s="94" t="s">
        <v>100</v>
      </c>
      <c r="E47" s="95" t="s">
        <v>100</v>
      </c>
      <c r="F47" s="95" t="s">
        <v>100</v>
      </c>
      <c r="G47" s="1064" t="s">
        <v>100</v>
      </c>
      <c r="H47" s="96" t="s">
        <v>100</v>
      </c>
      <c r="I47" s="96" t="s">
        <v>100</v>
      </c>
      <c r="J47" s="104" t="s">
        <v>100</v>
      </c>
      <c r="K47" s="104" t="s">
        <v>100</v>
      </c>
      <c r="L47" s="1070" t="s">
        <v>100</v>
      </c>
    </row>
    <row r="48" spans="1:12" ht="15.75" thickBot="1">
      <c r="A48" s="55" t="s">
        <v>116</v>
      </c>
      <c r="B48" s="47" t="s">
        <v>36</v>
      </c>
      <c r="C48" s="109" t="s">
        <v>100</v>
      </c>
      <c r="D48" s="109" t="s">
        <v>100</v>
      </c>
      <c r="E48" s="110" t="s">
        <v>100</v>
      </c>
      <c r="F48" s="110" t="s">
        <v>100</v>
      </c>
      <c r="G48" s="1073" t="s">
        <v>100</v>
      </c>
      <c r="H48" s="104" t="s">
        <v>100</v>
      </c>
      <c r="I48" s="104" t="s">
        <v>100</v>
      </c>
      <c r="J48" s="104" t="s">
        <v>100</v>
      </c>
      <c r="K48" s="104" t="s">
        <v>100</v>
      </c>
      <c r="L48" s="1070" t="s">
        <v>100</v>
      </c>
    </row>
    <row r="49" spans="1:12" ht="15.75" thickBot="1">
      <c r="A49" s="51"/>
      <c r="B49" s="52"/>
      <c r="C49" s="111"/>
      <c r="D49" s="111"/>
      <c r="E49" s="111"/>
      <c r="F49" s="111"/>
      <c r="G49" s="1074"/>
      <c r="H49" s="112"/>
      <c r="I49" s="112"/>
      <c r="J49" s="112"/>
      <c r="K49" s="112"/>
      <c r="L49" s="1075"/>
    </row>
    <row r="50" spans="1:12" ht="14.25">
      <c r="A50" s="44" t="s">
        <v>24</v>
      </c>
      <c r="B50" s="45" t="s">
        <v>28</v>
      </c>
      <c r="C50" s="100">
        <v>11298.85020921694</v>
      </c>
      <c r="D50" s="100">
        <v>11158.785453475863</v>
      </c>
      <c r="E50" s="101">
        <v>11524.827213401279</v>
      </c>
      <c r="F50" s="101">
        <v>11381.96116254538</v>
      </c>
      <c r="G50" s="1068">
        <v>1.2551971388377956</v>
      </c>
      <c r="H50" s="102">
        <v>344.70693374422189</v>
      </c>
      <c r="I50" s="102">
        <v>2.0028819746528415</v>
      </c>
      <c r="J50" s="103">
        <v>50.231481481481474</v>
      </c>
      <c r="K50" s="103">
        <v>3.2162148768521734</v>
      </c>
      <c r="L50" s="1069">
        <v>4.3709919813177844E-2</v>
      </c>
    </row>
    <row r="51" spans="1:12" ht="15">
      <c r="A51" s="46" t="s">
        <v>24</v>
      </c>
      <c r="B51" s="47" t="s">
        <v>29</v>
      </c>
      <c r="C51" s="94">
        <v>10597.061764705883</v>
      </c>
      <c r="D51" s="94">
        <v>10857.011764705881</v>
      </c>
      <c r="E51" s="95">
        <v>10809.003000000001</v>
      </c>
      <c r="F51" s="95">
        <v>11074.152</v>
      </c>
      <c r="G51" s="1064">
        <v>-2.394305225357205</v>
      </c>
      <c r="H51" s="96">
        <v>313.2</v>
      </c>
      <c r="I51" s="96">
        <v>2.3529411764705843</v>
      </c>
      <c r="J51" s="104">
        <v>6.1224489795918364</v>
      </c>
      <c r="K51" s="104">
        <v>0.5153872838099014</v>
      </c>
      <c r="L51" s="1070">
        <v>-0.20430134070357442</v>
      </c>
    </row>
    <row r="52" spans="1:12" ht="15">
      <c r="A52" s="46" t="s">
        <v>24</v>
      </c>
      <c r="B52" s="47" t="s">
        <v>30</v>
      </c>
      <c r="C52" s="94">
        <v>11208.292156862746</v>
      </c>
      <c r="D52" s="94">
        <v>11036.053921568628</v>
      </c>
      <c r="E52" s="95">
        <v>11432.458000000001</v>
      </c>
      <c r="F52" s="95">
        <v>11256.775</v>
      </c>
      <c r="G52" s="1064">
        <v>1.5606867864019749</v>
      </c>
      <c r="H52" s="96">
        <v>332.4</v>
      </c>
      <c r="I52" s="96">
        <v>-1.1008628384409536</v>
      </c>
      <c r="J52" s="104">
        <v>62.359550561797747</v>
      </c>
      <c r="K52" s="104">
        <v>1.4321819713563606</v>
      </c>
      <c r="L52" s="1070">
        <v>0.12499242887270046</v>
      </c>
    </row>
    <row r="53" spans="1:12" ht="15">
      <c r="A53" s="46" t="s">
        <v>24</v>
      </c>
      <c r="B53" s="47" t="s">
        <v>35</v>
      </c>
      <c r="C53" s="94">
        <v>11630.786274509805</v>
      </c>
      <c r="D53" s="94">
        <v>11450.561764705883</v>
      </c>
      <c r="E53" s="95">
        <v>11863.402</v>
      </c>
      <c r="F53" s="95">
        <v>11679.573</v>
      </c>
      <c r="G53" s="1064">
        <v>1.5739359649535107</v>
      </c>
      <c r="H53" s="96">
        <v>371.4</v>
      </c>
      <c r="I53" s="96">
        <v>3.1380172174395868</v>
      </c>
      <c r="J53" s="104">
        <v>64.102564102564102</v>
      </c>
      <c r="K53" s="104">
        <v>1.268645621685911</v>
      </c>
      <c r="L53" s="1070">
        <v>0.12301883164405147</v>
      </c>
    </row>
    <row r="54" spans="1:12" ht="14.25">
      <c r="A54" s="44" t="s">
        <v>24</v>
      </c>
      <c r="B54" s="48" t="s">
        <v>31</v>
      </c>
      <c r="C54" s="105">
        <v>10409.493406278711</v>
      </c>
      <c r="D54" s="105">
        <v>10479.029221861683</v>
      </c>
      <c r="E54" s="106">
        <v>10617.683274404286</v>
      </c>
      <c r="F54" s="106">
        <v>10688.609806298917</v>
      </c>
      <c r="G54" s="1071">
        <v>-0.6635711582701157</v>
      </c>
      <c r="H54" s="107">
        <v>292.13398841017886</v>
      </c>
      <c r="I54" s="107">
        <v>-0.15446211080749031</v>
      </c>
      <c r="J54" s="108">
        <v>28.738241972105094</v>
      </c>
      <c r="K54" s="108">
        <v>19.668962783091331</v>
      </c>
      <c r="L54" s="1072">
        <v>-2.9718538431846468</v>
      </c>
    </row>
    <row r="55" spans="1:12" ht="15">
      <c r="A55" s="46" t="s">
        <v>24</v>
      </c>
      <c r="B55" s="47" t="s">
        <v>32</v>
      </c>
      <c r="C55" s="94">
        <v>10087.658823529411</v>
      </c>
      <c r="D55" s="94">
        <v>10260.082352941175</v>
      </c>
      <c r="E55" s="95">
        <v>10289.412</v>
      </c>
      <c r="F55" s="95">
        <v>10465.284</v>
      </c>
      <c r="G55" s="1064">
        <v>-1.6805277334088535</v>
      </c>
      <c r="H55" s="96">
        <v>269.39999999999998</v>
      </c>
      <c r="I55" s="96">
        <v>-0.99228224917311481</v>
      </c>
      <c r="J55" s="104">
        <v>15.342679127725855</v>
      </c>
      <c r="K55" s="104">
        <v>7.3393131473313851</v>
      </c>
      <c r="L55" s="1070">
        <v>-2.0900765860900741</v>
      </c>
    </row>
    <row r="56" spans="1:12" ht="15">
      <c r="A56" s="46" t="s">
        <v>24</v>
      </c>
      <c r="B56" s="47" t="s">
        <v>33</v>
      </c>
      <c r="C56" s="94">
        <v>10521.414705882353</v>
      </c>
      <c r="D56" s="94">
        <v>10579.703921568627</v>
      </c>
      <c r="E56" s="95">
        <v>10731.843000000001</v>
      </c>
      <c r="F56" s="95">
        <v>10791.298000000001</v>
      </c>
      <c r="G56" s="1064">
        <v>-0.55095318468640131</v>
      </c>
      <c r="H56" s="96">
        <v>297.2</v>
      </c>
      <c r="I56" s="96">
        <v>-1.2952507472600576</v>
      </c>
      <c r="J56" s="104">
        <v>39.488636363636367</v>
      </c>
      <c r="K56" s="104">
        <v>9.7328906288715995</v>
      </c>
      <c r="L56" s="1070">
        <v>-0.60712552740364423</v>
      </c>
    </row>
    <row r="57" spans="1:12" ht="15">
      <c r="A57" s="46" t="s">
        <v>24</v>
      </c>
      <c r="B57" s="47" t="s">
        <v>36</v>
      </c>
      <c r="C57" s="94">
        <v>10766.106862745099</v>
      </c>
      <c r="D57" s="94">
        <v>10741.757843137255</v>
      </c>
      <c r="E57" s="95">
        <v>10981.429</v>
      </c>
      <c r="F57" s="95">
        <v>10956.593000000001</v>
      </c>
      <c r="G57" s="1064">
        <v>0.22667630348228987</v>
      </c>
      <c r="H57" s="96">
        <v>337.4</v>
      </c>
      <c r="I57" s="96">
        <v>2.49088699878493</v>
      </c>
      <c r="J57" s="104">
        <v>34.015345268542205</v>
      </c>
      <c r="K57" s="104">
        <v>2.596759006888349</v>
      </c>
      <c r="L57" s="1070">
        <v>-0.27465172969092677</v>
      </c>
    </row>
    <row r="58" spans="1:12" ht="14.25">
      <c r="A58" s="44" t="s">
        <v>24</v>
      </c>
      <c r="B58" s="48" t="s">
        <v>37</v>
      </c>
      <c r="C58" s="105">
        <v>8420.3220301311867</v>
      </c>
      <c r="D58" s="105">
        <v>8585.9372539485339</v>
      </c>
      <c r="E58" s="106">
        <v>8588.7284707338113</v>
      </c>
      <c r="F58" s="106">
        <v>8757.6559990275055</v>
      </c>
      <c r="G58" s="1071">
        <v>-1.9289125801750235</v>
      </c>
      <c r="H58" s="107">
        <v>227.59095607235142</v>
      </c>
      <c r="I58" s="107">
        <v>-0.25655219277490715</v>
      </c>
      <c r="J58" s="108">
        <v>22.701331642358909</v>
      </c>
      <c r="K58" s="108">
        <v>9.5891768670399919</v>
      </c>
      <c r="L58" s="1072">
        <v>-1.9919349784472669</v>
      </c>
    </row>
    <row r="59" spans="1:12" ht="15">
      <c r="A59" s="46" t="s">
        <v>24</v>
      </c>
      <c r="B59" s="47" t="s">
        <v>102</v>
      </c>
      <c r="C59" s="116">
        <v>8076.3186274509799</v>
      </c>
      <c r="D59" s="116">
        <v>8144.9392156862741</v>
      </c>
      <c r="E59" s="117">
        <v>8237.8449999999993</v>
      </c>
      <c r="F59" s="117">
        <v>8307.8379999999997</v>
      </c>
      <c r="G59" s="1078">
        <v>-0.84249355849259933</v>
      </c>
      <c r="H59" s="118">
        <v>216.3</v>
      </c>
      <c r="I59" s="118">
        <v>0.60465116279070297</v>
      </c>
      <c r="J59" s="119">
        <v>32.460732984293195</v>
      </c>
      <c r="K59" s="119">
        <v>6.2688934040338973</v>
      </c>
      <c r="L59" s="1079">
        <v>-0.74439880423517835</v>
      </c>
    </row>
    <row r="60" spans="1:12" ht="15">
      <c r="A60" s="46" t="s">
        <v>24</v>
      </c>
      <c r="B60" s="47" t="s">
        <v>38</v>
      </c>
      <c r="C60" s="94">
        <v>8796.2911764705877</v>
      </c>
      <c r="D60" s="94">
        <v>9023.9303921568626</v>
      </c>
      <c r="E60" s="95">
        <v>8972.2170000000006</v>
      </c>
      <c r="F60" s="95">
        <v>9204.4089999999997</v>
      </c>
      <c r="G60" s="1064">
        <v>-2.5226171501070751</v>
      </c>
      <c r="H60" s="96">
        <v>240.3</v>
      </c>
      <c r="I60" s="96">
        <v>0.2085070892410342</v>
      </c>
      <c r="J60" s="104">
        <v>7.5050709939148073</v>
      </c>
      <c r="K60" s="104">
        <v>2.626492888646613</v>
      </c>
      <c r="L60" s="1070">
        <v>-0.99398151834464787</v>
      </c>
    </row>
    <row r="61" spans="1:12" ht="15.75" thickBot="1">
      <c r="A61" s="46" t="s">
        <v>24</v>
      </c>
      <c r="B61" s="47" t="s">
        <v>39</v>
      </c>
      <c r="C61" s="94">
        <v>9594.1352941176465</v>
      </c>
      <c r="D61" s="94">
        <v>9654.5362745098046</v>
      </c>
      <c r="E61" s="95">
        <v>9786.018</v>
      </c>
      <c r="F61" s="95">
        <v>9847.6270000000004</v>
      </c>
      <c r="G61" s="1064">
        <v>-0.62562280232588396</v>
      </c>
      <c r="H61" s="96">
        <v>281.5</v>
      </c>
      <c r="I61" s="96">
        <v>7.1098471382861225E-2</v>
      </c>
      <c r="J61" s="104">
        <v>8.5271317829457356</v>
      </c>
      <c r="K61" s="104">
        <v>0.69379057435948266</v>
      </c>
      <c r="L61" s="1070">
        <v>-0.25355465586743953</v>
      </c>
    </row>
    <row r="62" spans="1:12" ht="15.75" thickBot="1">
      <c r="A62" s="51"/>
      <c r="B62" s="52"/>
      <c r="C62" s="111"/>
      <c r="D62" s="111"/>
      <c r="E62" s="111"/>
      <c r="F62" s="111"/>
      <c r="G62" s="1074"/>
      <c r="H62" s="112"/>
      <c r="I62" s="112"/>
      <c r="J62" s="112"/>
      <c r="K62" s="112"/>
      <c r="L62" s="1075"/>
    </row>
    <row r="63" spans="1:12" ht="14.25">
      <c r="A63" s="44" t="s">
        <v>117</v>
      </c>
      <c r="B63" s="48" t="s">
        <v>25</v>
      </c>
      <c r="C63" s="105">
        <v>13925.214316225294</v>
      </c>
      <c r="D63" s="105">
        <v>13606.635528577677</v>
      </c>
      <c r="E63" s="106">
        <v>14203.718602549799</v>
      </c>
      <c r="F63" s="106">
        <v>13878.768239149231</v>
      </c>
      <c r="G63" s="1071">
        <v>2.341348726351296</v>
      </c>
      <c r="H63" s="107">
        <v>333.75372340425531</v>
      </c>
      <c r="I63" s="107">
        <v>1.0070136166003223</v>
      </c>
      <c r="J63" s="108">
        <v>7.4285714285714288</v>
      </c>
      <c r="K63" s="108">
        <v>0.93166162842559097</v>
      </c>
      <c r="L63" s="1072">
        <v>-0.35349662963418726</v>
      </c>
    </row>
    <row r="64" spans="1:12" ht="15">
      <c r="A64" s="46" t="s">
        <v>117</v>
      </c>
      <c r="B64" s="47" t="s">
        <v>26</v>
      </c>
      <c r="C64" s="94">
        <v>13470.970588235294</v>
      </c>
      <c r="D64" s="94">
        <v>13024.526470588235</v>
      </c>
      <c r="E64" s="95">
        <v>13740.39</v>
      </c>
      <c r="F64" s="95">
        <v>13285.017</v>
      </c>
      <c r="G64" s="1064">
        <v>3.4277186096186374</v>
      </c>
      <c r="H64" s="96">
        <v>325.2</v>
      </c>
      <c r="I64" s="96">
        <v>4.1973726369753166</v>
      </c>
      <c r="J64" s="104">
        <v>-34.042553191489361</v>
      </c>
      <c r="K64" s="104">
        <v>0.15362505575102831</v>
      </c>
      <c r="L64" s="1070">
        <v>-0.19153173355645497</v>
      </c>
    </row>
    <row r="65" spans="1:12" ht="15">
      <c r="A65" s="46" t="s">
        <v>117</v>
      </c>
      <c r="B65" s="47" t="s">
        <v>27</v>
      </c>
      <c r="C65" s="94">
        <v>13888.303921568628</v>
      </c>
      <c r="D65" s="94">
        <v>13623.610784313725</v>
      </c>
      <c r="E65" s="95">
        <v>14166.07</v>
      </c>
      <c r="F65" s="95">
        <v>13896.083000000001</v>
      </c>
      <c r="G65" s="1064">
        <v>1.9429000244169465</v>
      </c>
      <c r="H65" s="96">
        <v>328.3</v>
      </c>
      <c r="I65" s="96">
        <v>0.45899632802937579</v>
      </c>
      <c r="J65" s="104">
        <v>57.534246575342465</v>
      </c>
      <c r="K65" s="104">
        <v>0.56989940036671793</v>
      </c>
      <c r="L65" s="1070">
        <v>3.380481271892477E-2</v>
      </c>
    </row>
    <row r="66" spans="1:12" ht="15">
      <c r="A66" s="46" t="s">
        <v>117</v>
      </c>
      <c r="B66" s="47" t="s">
        <v>34</v>
      </c>
      <c r="C66" s="94">
        <v>14325.785294117646</v>
      </c>
      <c r="D66" s="94">
        <v>14028.112745098038</v>
      </c>
      <c r="E66" s="95">
        <v>14612.300999999999</v>
      </c>
      <c r="F66" s="95">
        <v>14308.674999999999</v>
      </c>
      <c r="G66" s="1064">
        <v>2.1219714613687168</v>
      </c>
      <c r="H66" s="96">
        <v>355</v>
      </c>
      <c r="I66" s="96">
        <v>1.1684240524365981</v>
      </c>
      <c r="J66" s="104">
        <v>-23.636363636363637</v>
      </c>
      <c r="K66" s="104">
        <v>0.20813717230784481</v>
      </c>
      <c r="L66" s="1070">
        <v>-0.19576970879665692</v>
      </c>
    </row>
    <row r="67" spans="1:12" ht="14.25">
      <c r="A67" s="44" t="s">
        <v>117</v>
      </c>
      <c r="B67" s="48" t="s">
        <v>28</v>
      </c>
      <c r="C67" s="105">
        <v>13432.315615592643</v>
      </c>
      <c r="D67" s="105">
        <v>13141.657796311525</v>
      </c>
      <c r="E67" s="106">
        <v>13700.961927904496</v>
      </c>
      <c r="F67" s="106">
        <v>13404.490952237757</v>
      </c>
      <c r="G67" s="1071">
        <v>2.2117287163168751</v>
      </c>
      <c r="H67" s="107">
        <v>300.36571428571432</v>
      </c>
      <c r="I67" s="107">
        <v>-0.6383941025638179</v>
      </c>
      <c r="J67" s="108">
        <v>65.860735009671174</v>
      </c>
      <c r="K67" s="108">
        <v>8.498934535903663</v>
      </c>
      <c r="L67" s="1072">
        <v>0.90548517113902971</v>
      </c>
    </row>
    <row r="68" spans="1:12" ht="15">
      <c r="A68" s="46" t="s">
        <v>117</v>
      </c>
      <c r="B68" s="47" t="s">
        <v>29</v>
      </c>
      <c r="C68" s="94">
        <v>13127.249019607843</v>
      </c>
      <c r="D68" s="94">
        <v>12780.985294117647</v>
      </c>
      <c r="E68" s="95">
        <v>13389.794</v>
      </c>
      <c r="F68" s="95">
        <v>13036.605</v>
      </c>
      <c r="G68" s="1064">
        <v>2.7092099515172876</v>
      </c>
      <c r="H68" s="96">
        <v>272</v>
      </c>
      <c r="I68" s="96">
        <v>-2.7181688125894214</v>
      </c>
      <c r="J68" s="104">
        <v>37.5</v>
      </c>
      <c r="K68" s="104">
        <v>1.1447544476931464</v>
      </c>
      <c r="L68" s="1070">
        <v>-8.8997480044240573E-2</v>
      </c>
    </row>
    <row r="69" spans="1:12" ht="15">
      <c r="A69" s="46" t="s">
        <v>117</v>
      </c>
      <c r="B69" s="47" t="s">
        <v>30</v>
      </c>
      <c r="C69" s="94">
        <v>13506.400980392156</v>
      </c>
      <c r="D69" s="94">
        <v>13230.025490196078</v>
      </c>
      <c r="E69" s="95">
        <v>13776.529</v>
      </c>
      <c r="F69" s="95">
        <v>13494.626</v>
      </c>
      <c r="G69" s="1064">
        <v>2.0890019478865161</v>
      </c>
      <c r="H69" s="96">
        <v>296.8</v>
      </c>
      <c r="I69" s="96">
        <v>-0.66934404283801874</v>
      </c>
      <c r="J69" s="104">
        <v>83.132530120481931</v>
      </c>
      <c r="K69" s="104">
        <v>5.2728083651320681</v>
      </c>
      <c r="L69" s="1070">
        <v>1.0060829483736047</v>
      </c>
    </row>
    <row r="70" spans="1:12" ht="15">
      <c r="A70" s="46" t="s">
        <v>117</v>
      </c>
      <c r="B70" s="47" t="s">
        <v>35</v>
      </c>
      <c r="C70" s="94">
        <v>13401.316666666668</v>
      </c>
      <c r="D70" s="94">
        <v>13159.080392156864</v>
      </c>
      <c r="E70" s="95">
        <v>13669.343000000001</v>
      </c>
      <c r="F70" s="95">
        <v>13422.262000000001</v>
      </c>
      <c r="G70" s="1064">
        <v>1.8408298094613271</v>
      </c>
      <c r="H70" s="96">
        <v>325</v>
      </c>
      <c r="I70" s="96">
        <v>0.68153655514249956</v>
      </c>
      <c r="J70" s="104">
        <v>47.368421052631575</v>
      </c>
      <c r="K70" s="104">
        <v>2.0813717230784476</v>
      </c>
      <c r="L70" s="1070">
        <v>-1.1600297190334175E-2</v>
      </c>
    </row>
    <row r="71" spans="1:12" ht="14.25">
      <c r="A71" s="44" t="s">
        <v>117</v>
      </c>
      <c r="B71" s="48" t="s">
        <v>31</v>
      </c>
      <c r="C71" s="105">
        <v>12294.875879795323</v>
      </c>
      <c r="D71" s="105">
        <v>11987.679246079106</v>
      </c>
      <c r="E71" s="106">
        <v>12540.773397391229</v>
      </c>
      <c r="F71" s="106">
        <v>12227.432831000688</v>
      </c>
      <c r="G71" s="1071">
        <v>2.562603047764179</v>
      </c>
      <c r="H71" s="107">
        <v>264.33312693498448</v>
      </c>
      <c r="I71" s="107">
        <v>-0.10551271091678698</v>
      </c>
      <c r="J71" s="108">
        <v>37.886872998932766</v>
      </c>
      <c r="K71" s="108">
        <v>12.805391743892164</v>
      </c>
      <c r="L71" s="1072">
        <v>-0.95681725955940244</v>
      </c>
    </row>
    <row r="72" spans="1:12" ht="15">
      <c r="A72" s="46" t="s">
        <v>117</v>
      </c>
      <c r="B72" s="47" t="s">
        <v>32</v>
      </c>
      <c r="C72" s="94">
        <v>11876.123529411765</v>
      </c>
      <c r="D72" s="94">
        <v>11631.726470588235</v>
      </c>
      <c r="E72" s="95">
        <v>12113.646000000001</v>
      </c>
      <c r="F72" s="95">
        <v>11864.361000000001</v>
      </c>
      <c r="G72" s="1064">
        <v>2.1011245359105293</v>
      </c>
      <c r="H72" s="96">
        <v>236.1</v>
      </c>
      <c r="I72" s="96">
        <v>-0.37974683544304039</v>
      </c>
      <c r="J72" s="104">
        <v>11.52073732718894</v>
      </c>
      <c r="K72" s="104">
        <v>3.5977996927498888</v>
      </c>
      <c r="L72" s="1070">
        <v>-1.1829890272324857</v>
      </c>
    </row>
    <row r="73" spans="1:12" ht="15">
      <c r="A73" s="46" t="s">
        <v>117</v>
      </c>
      <c r="B73" s="47" t="s">
        <v>33</v>
      </c>
      <c r="C73" s="94">
        <v>12450.111764705882</v>
      </c>
      <c r="D73" s="94">
        <v>12098.906862745098</v>
      </c>
      <c r="E73" s="95">
        <v>12699.114</v>
      </c>
      <c r="F73" s="95">
        <v>12340.885</v>
      </c>
      <c r="G73" s="1064">
        <v>2.9027820938287601</v>
      </c>
      <c r="H73" s="96">
        <v>270.39999999999998</v>
      </c>
      <c r="I73" s="96">
        <v>-1.3858497447118934</v>
      </c>
      <c r="J73" s="96">
        <v>52.874743326488705</v>
      </c>
      <c r="K73" s="96">
        <v>7.3789583230090692</v>
      </c>
      <c r="L73" s="1065">
        <v>0.22613464672207506</v>
      </c>
    </row>
    <row r="74" spans="1:12" ht="15.75" thickBot="1">
      <c r="A74" s="56" t="s">
        <v>117</v>
      </c>
      <c r="B74" s="57" t="s">
        <v>36</v>
      </c>
      <c r="C74" s="97">
        <v>12379.910784313724</v>
      </c>
      <c r="D74" s="97">
        <v>12325.87843137255</v>
      </c>
      <c r="E74" s="98">
        <v>12627.509</v>
      </c>
      <c r="F74" s="98">
        <v>12572.396000000001</v>
      </c>
      <c r="G74" s="1066">
        <v>0.43836512944707895</v>
      </c>
      <c r="H74" s="99">
        <v>295.39999999999998</v>
      </c>
      <c r="I74" s="99">
        <v>-1.303040427664562</v>
      </c>
      <c r="J74" s="99">
        <v>48.192771084337352</v>
      </c>
      <c r="K74" s="99">
        <v>1.8286337281332079</v>
      </c>
      <c r="L74" s="1067">
        <v>3.7120951009272929E-5</v>
      </c>
    </row>
    <row r="75" spans="1:12">
      <c r="A75" s="4"/>
      <c r="B75" s="4"/>
      <c r="C75" s="1017"/>
      <c r="D75" s="1017"/>
      <c r="E75" s="1017"/>
      <c r="F75" s="1017"/>
      <c r="G75" s="1018"/>
      <c r="H75" s="1018"/>
      <c r="I75" s="1018"/>
      <c r="J75" s="1018"/>
      <c r="K75" s="1018"/>
      <c r="L75" s="80"/>
    </row>
    <row r="76" spans="1:12" ht="13.5" thickBot="1">
      <c r="G76" s="80"/>
      <c r="H76" s="80"/>
      <c r="I76" s="80"/>
      <c r="J76" s="80"/>
      <c r="K76" s="80"/>
      <c r="L76" s="1080"/>
    </row>
    <row r="77" spans="1:12" ht="21" thickBot="1">
      <c r="A77" s="1028" t="s">
        <v>338</v>
      </c>
      <c r="B77" s="1019"/>
      <c r="C77" s="1019"/>
      <c r="D77" s="1019"/>
      <c r="E77" s="1019"/>
      <c r="F77" s="1019"/>
      <c r="G77" s="1170"/>
      <c r="H77" s="1170"/>
      <c r="I77" s="1170"/>
      <c r="J77" s="1170"/>
      <c r="K77" s="1170"/>
      <c r="L77" s="1171"/>
    </row>
    <row r="78" spans="1:12" ht="12.75" customHeight="1">
      <c r="A78" s="27"/>
      <c r="B78" s="28"/>
      <c r="C78" s="3" t="s">
        <v>9</v>
      </c>
      <c r="D78" s="3" t="s">
        <v>9</v>
      </c>
      <c r="E78" s="3"/>
      <c r="F78" s="3"/>
      <c r="G78" s="1020"/>
      <c r="H78" s="1213" t="s">
        <v>10</v>
      </c>
      <c r="I78" s="1214"/>
      <c r="J78" s="1051" t="s">
        <v>11</v>
      </c>
      <c r="K78" s="1021" t="s">
        <v>12</v>
      </c>
      <c r="L78" s="1022"/>
    </row>
    <row r="79" spans="1:12" ht="15.75" customHeight="1">
      <c r="A79" s="29" t="s">
        <v>13</v>
      </c>
      <c r="B79" s="30" t="s">
        <v>14</v>
      </c>
      <c r="C79" s="1023" t="s">
        <v>40</v>
      </c>
      <c r="D79" s="1023" t="s">
        <v>40</v>
      </c>
      <c r="E79" s="1024" t="s">
        <v>41</v>
      </c>
      <c r="F79" s="1025"/>
      <c r="G79" s="1052"/>
      <c r="H79" s="1211" t="s">
        <v>15</v>
      </c>
      <c r="I79" s="1212"/>
      <c r="J79" s="1053" t="s">
        <v>16</v>
      </c>
      <c r="K79" s="1026" t="s">
        <v>17</v>
      </c>
      <c r="L79" s="1027"/>
    </row>
    <row r="80" spans="1:12" ht="26.25" thickBot="1">
      <c r="A80" s="31" t="s">
        <v>18</v>
      </c>
      <c r="B80" s="32" t="s">
        <v>19</v>
      </c>
      <c r="C80" s="937" t="s">
        <v>407</v>
      </c>
      <c r="D80" s="937" t="s">
        <v>392</v>
      </c>
      <c r="E80" s="1014" t="s">
        <v>407</v>
      </c>
      <c r="F80" s="1015" t="s">
        <v>392</v>
      </c>
      <c r="G80" s="1050" t="s">
        <v>20</v>
      </c>
      <c r="H80" s="81" t="s">
        <v>407</v>
      </c>
      <c r="I80" s="951" t="s">
        <v>20</v>
      </c>
      <c r="J80" s="1054" t="s">
        <v>20</v>
      </c>
      <c r="K80" s="1016" t="s">
        <v>407</v>
      </c>
      <c r="L80" s="1055" t="s">
        <v>21</v>
      </c>
    </row>
    <row r="81" spans="1:12" ht="15" thickBot="1">
      <c r="A81" s="33" t="s">
        <v>22</v>
      </c>
      <c r="B81" s="34" t="s">
        <v>23</v>
      </c>
      <c r="C81" s="82">
        <v>11978.585319193962</v>
      </c>
      <c r="D81" s="82">
        <v>11684.620263488539</v>
      </c>
      <c r="E81" s="83">
        <v>12218.157025577842</v>
      </c>
      <c r="F81" s="687">
        <v>11918.31266875831</v>
      </c>
      <c r="G81" s="1056">
        <v>2.5158289193529888</v>
      </c>
      <c r="H81" s="84">
        <v>312.14695244474211</v>
      </c>
      <c r="I81" s="84">
        <v>0.69588308783614028</v>
      </c>
      <c r="J81" s="85">
        <v>28.688406838097976</v>
      </c>
      <c r="K81" s="84">
        <v>100</v>
      </c>
      <c r="L81" s="1057" t="s">
        <v>23</v>
      </c>
    </row>
    <row r="82" spans="1:12" ht="15" thickBot="1">
      <c r="A82" s="35"/>
      <c r="B82" s="36"/>
      <c r="C82" s="86"/>
      <c r="D82" s="86"/>
      <c r="E82" s="86"/>
      <c r="F82" s="86"/>
      <c r="G82" s="1058"/>
      <c r="H82" s="85"/>
      <c r="I82" s="85"/>
      <c r="J82" s="85"/>
      <c r="K82" s="85"/>
      <c r="L82" s="1059"/>
    </row>
    <row r="83" spans="1:12" ht="15">
      <c r="A83" s="37" t="s">
        <v>108</v>
      </c>
      <c r="B83" s="38" t="s">
        <v>23</v>
      </c>
      <c r="C83" s="87">
        <v>11518.040915387894</v>
      </c>
      <c r="D83" s="87">
        <v>12099.174067046173</v>
      </c>
      <c r="E83" s="88">
        <v>11748.401733695651</v>
      </c>
      <c r="F83" s="88">
        <v>12341.157548387097</v>
      </c>
      <c r="G83" s="1060">
        <v>-4.803081172632095</v>
      </c>
      <c r="H83" s="89">
        <v>230</v>
      </c>
      <c r="I83" s="89">
        <v>-17.562724014336915</v>
      </c>
      <c r="J83" s="89">
        <v>-20</v>
      </c>
      <c r="K83" s="89">
        <v>8.9305648582272829E-2</v>
      </c>
      <c r="L83" s="1061">
        <v>-5.4351871888923819E-2</v>
      </c>
    </row>
    <row r="84" spans="1:12" ht="15">
      <c r="A84" s="46" t="s">
        <v>109</v>
      </c>
      <c r="B84" s="90" t="s">
        <v>23</v>
      </c>
      <c r="C84" s="91">
        <v>12640.418003321991</v>
      </c>
      <c r="D84" s="91">
        <v>12436.383053111491</v>
      </c>
      <c r="E84" s="92">
        <v>12893.22636338843</v>
      </c>
      <c r="F84" s="92">
        <v>12685.110714173721</v>
      </c>
      <c r="G84" s="1062">
        <v>1.6406293480920986</v>
      </c>
      <c r="H84" s="93">
        <v>347.59104046242777</v>
      </c>
      <c r="I84" s="93">
        <v>0.27262794805829921</v>
      </c>
      <c r="J84" s="93">
        <v>44.648829431438124</v>
      </c>
      <c r="K84" s="93">
        <v>38.624693011833003</v>
      </c>
      <c r="L84" s="1063">
        <v>4.2618141151227604</v>
      </c>
    </row>
    <row r="85" spans="1:12" ht="15">
      <c r="A85" s="39" t="s">
        <v>110</v>
      </c>
      <c r="B85" s="40" t="s">
        <v>23</v>
      </c>
      <c r="C85" s="94">
        <v>12487.369778051081</v>
      </c>
      <c r="D85" s="94">
        <v>12376.553438239636</v>
      </c>
      <c r="E85" s="95">
        <v>12737.117173612103</v>
      </c>
      <c r="F85" s="95">
        <v>12624.084507004429</v>
      </c>
      <c r="G85" s="1064">
        <v>0.89537317771406411</v>
      </c>
      <c r="H85" s="96">
        <v>376.22456375838925</v>
      </c>
      <c r="I85" s="96">
        <v>-2.3371532930948349</v>
      </c>
      <c r="J85" s="96">
        <v>28.448275862068968</v>
      </c>
      <c r="K85" s="96">
        <v>8.3165885242241568</v>
      </c>
      <c r="L85" s="1065">
        <v>-1.5547663105250464E-2</v>
      </c>
    </row>
    <row r="86" spans="1:12" ht="15">
      <c r="A86" s="39" t="s">
        <v>111</v>
      </c>
      <c r="B86" s="40" t="s">
        <v>23</v>
      </c>
      <c r="C86" s="94" t="s">
        <v>100</v>
      </c>
      <c r="D86" s="94" t="s">
        <v>100</v>
      </c>
      <c r="E86" s="95" t="s">
        <v>100</v>
      </c>
      <c r="F86" s="95" t="s">
        <v>100</v>
      </c>
      <c r="G86" s="1064" t="s">
        <v>100</v>
      </c>
      <c r="H86" s="96" t="s">
        <v>100</v>
      </c>
      <c r="I86" s="96" t="s">
        <v>100</v>
      </c>
      <c r="J86" s="96" t="s">
        <v>100</v>
      </c>
      <c r="K86" s="96" t="s">
        <v>100</v>
      </c>
      <c r="L86" s="1065" t="s">
        <v>100</v>
      </c>
    </row>
    <row r="87" spans="1:12" ht="15">
      <c r="A87" s="39" t="s">
        <v>98</v>
      </c>
      <c r="B87" s="40" t="s">
        <v>23</v>
      </c>
      <c r="C87" s="94">
        <v>10031.931782596415</v>
      </c>
      <c r="D87" s="94">
        <v>10074.080439937628</v>
      </c>
      <c r="E87" s="95">
        <v>10232.570418248344</v>
      </c>
      <c r="F87" s="95">
        <v>10275.562048736381</v>
      </c>
      <c r="G87" s="1064">
        <v>-0.41838714304998947</v>
      </c>
      <c r="H87" s="96">
        <v>272.71610418195155</v>
      </c>
      <c r="I87" s="96">
        <v>-0.46847098928296144</v>
      </c>
      <c r="J87" s="96">
        <v>11.629811629811631</v>
      </c>
      <c r="K87" s="96">
        <v>30.430899754409467</v>
      </c>
      <c r="L87" s="1065">
        <v>-4.6502667446567543</v>
      </c>
    </row>
    <row r="88" spans="1:12" ht="15.75" thickBot="1">
      <c r="A88" s="41" t="s">
        <v>112</v>
      </c>
      <c r="B88" s="42" t="s">
        <v>23</v>
      </c>
      <c r="C88" s="97">
        <v>12875.539447423804</v>
      </c>
      <c r="D88" s="97">
        <v>12373.617927112689</v>
      </c>
      <c r="E88" s="98">
        <v>13133.050236372281</v>
      </c>
      <c r="F88" s="98">
        <v>12621.090285654944</v>
      </c>
      <c r="G88" s="1066">
        <v>4.0563845050631455</v>
      </c>
      <c r="H88" s="99">
        <v>281.32540861812777</v>
      </c>
      <c r="I88" s="99">
        <v>-0.21578063064263256</v>
      </c>
      <c r="J88" s="99">
        <v>31.359791802212101</v>
      </c>
      <c r="K88" s="99">
        <v>22.538513060951104</v>
      </c>
      <c r="L88" s="1067">
        <v>0.45835216452817562</v>
      </c>
    </row>
    <row r="89" spans="1:12" ht="15" thickBot="1">
      <c r="A89" s="35"/>
      <c r="B89" s="43"/>
      <c r="C89" s="86"/>
      <c r="D89" s="86"/>
      <c r="E89" s="86"/>
      <c r="F89" s="86"/>
      <c r="G89" s="1058"/>
      <c r="H89" s="85"/>
      <c r="I89" s="85"/>
      <c r="J89" s="85"/>
      <c r="K89" s="85"/>
      <c r="L89" s="1059"/>
    </row>
    <row r="90" spans="1:12" ht="14.25">
      <c r="A90" s="44" t="s">
        <v>113</v>
      </c>
      <c r="B90" s="45" t="s">
        <v>25</v>
      </c>
      <c r="C90" s="100" t="s">
        <v>255</v>
      </c>
      <c r="D90" s="100" t="s">
        <v>100</v>
      </c>
      <c r="E90" s="101" t="s">
        <v>255</v>
      </c>
      <c r="F90" s="101" t="s">
        <v>100</v>
      </c>
      <c r="G90" s="1068" t="s">
        <v>100</v>
      </c>
      <c r="H90" s="102" t="s">
        <v>255</v>
      </c>
      <c r="I90" s="102" t="s">
        <v>100</v>
      </c>
      <c r="J90" s="103" t="s">
        <v>100</v>
      </c>
      <c r="K90" s="103" t="s">
        <v>255</v>
      </c>
      <c r="L90" s="1069" t="s">
        <v>100</v>
      </c>
    </row>
    <row r="91" spans="1:12" ht="15">
      <c r="A91" s="46" t="s">
        <v>113</v>
      </c>
      <c r="B91" s="47" t="s">
        <v>26</v>
      </c>
      <c r="C91" s="94" t="s">
        <v>255</v>
      </c>
      <c r="D91" s="94" t="s">
        <v>100</v>
      </c>
      <c r="E91" s="95" t="s">
        <v>255</v>
      </c>
      <c r="F91" s="95" t="s">
        <v>100</v>
      </c>
      <c r="G91" s="1064" t="s">
        <v>100</v>
      </c>
      <c r="H91" s="96" t="s">
        <v>255</v>
      </c>
      <c r="I91" s="96" t="s">
        <v>100</v>
      </c>
      <c r="J91" s="104" t="s">
        <v>100</v>
      </c>
      <c r="K91" s="104" t="s">
        <v>255</v>
      </c>
      <c r="L91" s="1070" t="s">
        <v>100</v>
      </c>
    </row>
    <row r="92" spans="1:12" ht="15">
      <c r="A92" s="46" t="s">
        <v>113</v>
      </c>
      <c r="B92" s="47" t="s">
        <v>27</v>
      </c>
      <c r="C92" s="94" t="s">
        <v>100</v>
      </c>
      <c r="D92" s="94" t="s">
        <v>100</v>
      </c>
      <c r="E92" s="95" t="s">
        <v>100</v>
      </c>
      <c r="F92" s="95" t="s">
        <v>100</v>
      </c>
      <c r="G92" s="1064" t="s">
        <v>100</v>
      </c>
      <c r="H92" s="96" t="s">
        <v>100</v>
      </c>
      <c r="I92" s="96" t="s">
        <v>100</v>
      </c>
      <c r="J92" s="104" t="s">
        <v>100</v>
      </c>
      <c r="K92" s="104" t="s">
        <v>100</v>
      </c>
      <c r="L92" s="1070" t="s">
        <v>100</v>
      </c>
    </row>
    <row r="93" spans="1:12" ht="14.25">
      <c r="A93" s="44" t="s">
        <v>113</v>
      </c>
      <c r="B93" s="48" t="s">
        <v>28</v>
      </c>
      <c r="C93" s="105" t="s">
        <v>255</v>
      </c>
      <c r="D93" s="105" t="s">
        <v>100</v>
      </c>
      <c r="E93" s="106" t="s">
        <v>255</v>
      </c>
      <c r="F93" s="106" t="s">
        <v>100</v>
      </c>
      <c r="G93" s="1071" t="s">
        <v>100</v>
      </c>
      <c r="H93" s="107" t="s">
        <v>255</v>
      </c>
      <c r="I93" s="107" t="s">
        <v>100</v>
      </c>
      <c r="J93" s="108" t="s">
        <v>100</v>
      </c>
      <c r="K93" s="108" t="s">
        <v>255</v>
      </c>
      <c r="L93" s="1072" t="s">
        <v>100</v>
      </c>
    </row>
    <row r="94" spans="1:12" ht="15">
      <c r="A94" s="46" t="s">
        <v>113</v>
      </c>
      <c r="B94" s="47" t="s">
        <v>29</v>
      </c>
      <c r="C94" s="1165" t="s">
        <v>100</v>
      </c>
      <c r="D94" s="94" t="s">
        <v>100</v>
      </c>
      <c r="E94" s="95" t="s">
        <v>100</v>
      </c>
      <c r="F94" s="95" t="s">
        <v>100</v>
      </c>
      <c r="G94" s="1064" t="s">
        <v>100</v>
      </c>
      <c r="H94" s="96" t="s">
        <v>100</v>
      </c>
      <c r="I94" s="96" t="s">
        <v>100</v>
      </c>
      <c r="J94" s="104" t="s">
        <v>100</v>
      </c>
      <c r="K94" s="104" t="s">
        <v>100</v>
      </c>
      <c r="L94" s="1070" t="s">
        <v>100</v>
      </c>
    </row>
    <row r="95" spans="1:12" ht="15">
      <c r="A95" s="46" t="s">
        <v>113</v>
      </c>
      <c r="B95" s="47" t="s">
        <v>30</v>
      </c>
      <c r="C95" s="94" t="s">
        <v>255</v>
      </c>
      <c r="D95" s="94" t="s">
        <v>100</v>
      </c>
      <c r="E95" s="95" t="s">
        <v>255</v>
      </c>
      <c r="F95" s="95" t="s">
        <v>100</v>
      </c>
      <c r="G95" s="1064" t="s">
        <v>100</v>
      </c>
      <c r="H95" s="96" t="s">
        <v>255</v>
      </c>
      <c r="I95" s="96" t="s">
        <v>100</v>
      </c>
      <c r="J95" s="104" t="s">
        <v>100</v>
      </c>
      <c r="K95" s="104" t="s">
        <v>255</v>
      </c>
      <c r="L95" s="1070" t="s">
        <v>100</v>
      </c>
    </row>
    <row r="96" spans="1:12" ht="14.25">
      <c r="A96" s="44" t="s">
        <v>113</v>
      </c>
      <c r="B96" s="48" t="s">
        <v>31</v>
      </c>
      <c r="C96" s="105">
        <v>11017.000140056021</v>
      </c>
      <c r="D96" s="105">
        <v>12099.174067046173</v>
      </c>
      <c r="E96" s="106">
        <v>11237.340142857141</v>
      </c>
      <c r="F96" s="106">
        <v>12341.157548387097</v>
      </c>
      <c r="G96" s="1071">
        <v>-8.9441966946951119</v>
      </c>
      <c r="H96" s="107">
        <v>221.66666666666666</v>
      </c>
      <c r="I96" s="107">
        <v>-20.549581839904423</v>
      </c>
      <c r="J96" s="108">
        <v>-40</v>
      </c>
      <c r="K96" s="108">
        <v>6.6979236436704614E-2</v>
      </c>
      <c r="L96" s="1072">
        <v>-7.6678284034492034E-2</v>
      </c>
    </row>
    <row r="97" spans="1:12" ht="15">
      <c r="A97" s="46" t="s">
        <v>113</v>
      </c>
      <c r="B97" s="47" t="s">
        <v>32</v>
      </c>
      <c r="C97" s="94">
        <v>10876.257843137255</v>
      </c>
      <c r="D97" s="94">
        <v>11917.439215686274</v>
      </c>
      <c r="E97" s="95">
        <v>11093.782999999999</v>
      </c>
      <c r="F97" s="95">
        <v>12155.788</v>
      </c>
      <c r="G97" s="1064">
        <v>-8.7366199542144116</v>
      </c>
      <c r="H97" s="96">
        <v>207.5</v>
      </c>
      <c r="I97" s="96">
        <v>-24.270072992700729</v>
      </c>
      <c r="J97" s="104">
        <v>-20</v>
      </c>
      <c r="K97" s="104">
        <v>4.4652824291136414E-2</v>
      </c>
      <c r="L97" s="1070">
        <v>-2.717593594446191E-2</v>
      </c>
    </row>
    <row r="98" spans="1:12" ht="15.75" thickBot="1">
      <c r="A98" s="49" t="s">
        <v>113</v>
      </c>
      <c r="B98" s="50" t="s">
        <v>33</v>
      </c>
      <c r="C98" s="109" t="s">
        <v>255</v>
      </c>
      <c r="D98" s="109" t="s">
        <v>255</v>
      </c>
      <c r="E98" s="110" t="s">
        <v>255</v>
      </c>
      <c r="F98" s="110" t="s">
        <v>255</v>
      </c>
      <c r="G98" s="1073" t="s">
        <v>100</v>
      </c>
      <c r="H98" s="104" t="s">
        <v>255</v>
      </c>
      <c r="I98" s="104" t="s">
        <v>100</v>
      </c>
      <c r="J98" s="104" t="s">
        <v>100</v>
      </c>
      <c r="K98" s="104" t="s">
        <v>255</v>
      </c>
      <c r="L98" s="1070" t="s">
        <v>100</v>
      </c>
    </row>
    <row r="99" spans="1:12" ht="15" thickBot="1">
      <c r="A99" s="35"/>
      <c r="B99" s="43"/>
      <c r="C99" s="86"/>
      <c r="D99" s="86"/>
      <c r="E99" s="86"/>
      <c r="F99" s="86"/>
      <c r="G99" s="1058"/>
      <c r="H99" s="85"/>
      <c r="I99" s="85"/>
      <c r="J99" s="85"/>
      <c r="K99" s="85"/>
      <c r="L99" s="1059"/>
    </row>
    <row r="100" spans="1:12" ht="14.25">
      <c r="A100" s="44" t="s">
        <v>114</v>
      </c>
      <c r="B100" s="45" t="s">
        <v>25</v>
      </c>
      <c r="C100" s="100">
        <v>13137.70415072883</v>
      </c>
      <c r="D100" s="100">
        <v>12684.112813180827</v>
      </c>
      <c r="E100" s="101">
        <v>13400.458233743408</v>
      </c>
      <c r="F100" s="101">
        <v>12937.795069444444</v>
      </c>
      <c r="G100" s="1068">
        <v>3.5760588401314832</v>
      </c>
      <c r="H100" s="102">
        <v>409.37913669064744</v>
      </c>
      <c r="I100" s="102">
        <v>-0.30992558671416043</v>
      </c>
      <c r="J100" s="103">
        <v>2.9629629629629632</v>
      </c>
      <c r="K100" s="103">
        <v>1.5516856441169904</v>
      </c>
      <c r="L100" s="1069">
        <v>-0.38769088224416448</v>
      </c>
    </row>
    <row r="101" spans="1:12" ht="15">
      <c r="A101" s="46" t="s">
        <v>114</v>
      </c>
      <c r="B101" s="47" t="s">
        <v>26</v>
      </c>
      <c r="C101" s="94">
        <v>13139.361764705882</v>
      </c>
      <c r="D101" s="94">
        <v>12551.100980392157</v>
      </c>
      <c r="E101" s="95">
        <v>13402.148999999999</v>
      </c>
      <c r="F101" s="95">
        <v>12802.123</v>
      </c>
      <c r="G101" s="1064">
        <v>4.6869257544236991</v>
      </c>
      <c r="H101" s="96">
        <v>405.3</v>
      </c>
      <c r="I101" s="96">
        <v>1.2490632025980515</v>
      </c>
      <c r="J101" s="104">
        <v>-17.391304347826086</v>
      </c>
      <c r="K101" s="104">
        <v>0.84840366153159186</v>
      </c>
      <c r="L101" s="1070">
        <v>-0.47324552680341736</v>
      </c>
    </row>
    <row r="102" spans="1:12" ht="15">
      <c r="A102" s="46" t="s">
        <v>114</v>
      </c>
      <c r="B102" s="47" t="s">
        <v>27</v>
      </c>
      <c r="C102" s="94">
        <v>13135.748039215685</v>
      </c>
      <c r="D102" s="94">
        <v>12947.349019607844</v>
      </c>
      <c r="E102" s="95">
        <v>13398.463</v>
      </c>
      <c r="F102" s="95">
        <v>13206.296</v>
      </c>
      <c r="G102" s="1064">
        <v>1.4551165595561348</v>
      </c>
      <c r="H102" s="96">
        <v>414.3</v>
      </c>
      <c r="I102" s="96">
        <v>-4.2744916820702406</v>
      </c>
      <c r="J102" s="104">
        <v>46.511627906976742</v>
      </c>
      <c r="K102" s="104">
        <v>0.70328198258539854</v>
      </c>
      <c r="L102" s="1070">
        <v>8.5554644559252879E-2</v>
      </c>
    </row>
    <row r="103" spans="1:12" ht="14.25">
      <c r="A103" s="44" t="s">
        <v>114</v>
      </c>
      <c r="B103" s="48" t="s">
        <v>28</v>
      </c>
      <c r="C103" s="105">
        <v>12855.443363711116</v>
      </c>
      <c r="D103" s="105">
        <v>12563.587805995759</v>
      </c>
      <c r="E103" s="106">
        <v>13112.552230985339</v>
      </c>
      <c r="F103" s="106">
        <v>12814.859562115675</v>
      </c>
      <c r="G103" s="1071">
        <v>2.3230271656642039</v>
      </c>
      <c r="H103" s="107">
        <v>374.27754654983573</v>
      </c>
      <c r="I103" s="107">
        <v>-5.4371993178320172E-2</v>
      </c>
      <c r="J103" s="108">
        <v>47.020933977455712</v>
      </c>
      <c r="K103" s="108">
        <v>10.192007144451887</v>
      </c>
      <c r="L103" s="1072">
        <v>1.2708751231905744</v>
      </c>
    </row>
    <row r="104" spans="1:12" ht="15">
      <c r="A104" s="46" t="s">
        <v>114</v>
      </c>
      <c r="B104" s="47" t="s">
        <v>29</v>
      </c>
      <c r="C104" s="94">
        <v>12928.201960784314</v>
      </c>
      <c r="D104" s="94">
        <v>12624.181372549021</v>
      </c>
      <c r="E104" s="95">
        <v>13186.766</v>
      </c>
      <c r="F104" s="95">
        <v>12876.665000000001</v>
      </c>
      <c r="G104" s="1064">
        <v>2.4082400217758151</v>
      </c>
      <c r="H104" s="96">
        <v>363.1</v>
      </c>
      <c r="I104" s="96">
        <v>-0.79234972677595006</v>
      </c>
      <c r="J104" s="104">
        <v>47.04225352112676</v>
      </c>
      <c r="K104" s="104">
        <v>5.8271935699933017</v>
      </c>
      <c r="L104" s="1070">
        <v>0.72735159326582011</v>
      </c>
    </row>
    <row r="105" spans="1:12" ht="15">
      <c r="A105" s="46" t="s">
        <v>114</v>
      </c>
      <c r="B105" s="47" t="s">
        <v>30</v>
      </c>
      <c r="C105" s="94">
        <v>12764.816666666666</v>
      </c>
      <c r="D105" s="94">
        <v>12486.86862745098</v>
      </c>
      <c r="E105" s="95">
        <v>13020.112999999999</v>
      </c>
      <c r="F105" s="95">
        <v>12736.606</v>
      </c>
      <c r="G105" s="1064">
        <v>2.2259226673102677</v>
      </c>
      <c r="H105" s="96">
        <v>389.2</v>
      </c>
      <c r="I105" s="96">
        <v>0.88128564022809164</v>
      </c>
      <c r="J105" s="104">
        <v>46.992481203007522</v>
      </c>
      <c r="K105" s="104">
        <v>4.3648135744585845</v>
      </c>
      <c r="L105" s="1070">
        <v>0.54352352992475295</v>
      </c>
    </row>
    <row r="106" spans="1:12" ht="14.25">
      <c r="A106" s="44" t="s">
        <v>114</v>
      </c>
      <c r="B106" s="48" t="s">
        <v>31</v>
      </c>
      <c r="C106" s="105">
        <v>12513.847060884123</v>
      </c>
      <c r="D106" s="105">
        <v>12356.33943640359</v>
      </c>
      <c r="E106" s="106">
        <v>12764.124002101806</v>
      </c>
      <c r="F106" s="106">
        <v>12603.466225131662</v>
      </c>
      <c r="G106" s="1071">
        <v>1.2747110525022662</v>
      </c>
      <c r="H106" s="107">
        <v>333.90610465116276</v>
      </c>
      <c r="I106" s="107">
        <v>0.93941518288379966</v>
      </c>
      <c r="J106" s="108">
        <v>47.188264058679707</v>
      </c>
      <c r="K106" s="108">
        <v>26.881000223264124</v>
      </c>
      <c r="L106" s="1072">
        <v>3.3786298741763474</v>
      </c>
    </row>
    <row r="107" spans="1:12" ht="15">
      <c r="A107" s="46" t="s">
        <v>114</v>
      </c>
      <c r="B107" s="47" t="s">
        <v>32</v>
      </c>
      <c r="C107" s="94">
        <v>12575.285294117646</v>
      </c>
      <c r="D107" s="94">
        <v>12427.859803921569</v>
      </c>
      <c r="E107" s="95">
        <v>12826.790999999999</v>
      </c>
      <c r="F107" s="95">
        <v>12676.416999999999</v>
      </c>
      <c r="G107" s="1064">
        <v>1.1862500263284159</v>
      </c>
      <c r="H107" s="96">
        <v>323.7</v>
      </c>
      <c r="I107" s="96">
        <v>0.21671826625386648</v>
      </c>
      <c r="J107" s="104">
        <v>39.228834870075438</v>
      </c>
      <c r="K107" s="104">
        <v>18.542085286894398</v>
      </c>
      <c r="L107" s="1070">
        <v>1.4037430946806353</v>
      </c>
    </row>
    <row r="108" spans="1:12" ht="15.75" thickBot="1">
      <c r="A108" s="49" t="s">
        <v>114</v>
      </c>
      <c r="B108" s="50" t="s">
        <v>33</v>
      </c>
      <c r="C108" s="109">
        <v>12389.819607843137</v>
      </c>
      <c r="D108" s="109">
        <v>12179.539215686273</v>
      </c>
      <c r="E108" s="110">
        <v>12637.616</v>
      </c>
      <c r="F108" s="110">
        <v>12423.13</v>
      </c>
      <c r="G108" s="1073">
        <v>1.7265053170980327</v>
      </c>
      <c r="H108" s="104">
        <v>356.6</v>
      </c>
      <c r="I108" s="104">
        <v>1.364411597498582</v>
      </c>
      <c r="J108" s="104">
        <v>68.623024830699777</v>
      </c>
      <c r="K108" s="104">
        <v>8.3389149363697257</v>
      </c>
      <c r="L108" s="1070">
        <v>1.9748867794957139</v>
      </c>
    </row>
    <row r="109" spans="1:12" ht="15.75" thickBot="1">
      <c r="A109" s="51"/>
      <c r="B109" s="52"/>
      <c r="C109" s="111"/>
      <c r="D109" s="111"/>
      <c r="E109" s="111"/>
      <c r="F109" s="111"/>
      <c r="G109" s="1074"/>
      <c r="H109" s="112"/>
      <c r="I109" s="112"/>
      <c r="J109" s="112"/>
      <c r="K109" s="112"/>
      <c r="L109" s="1075"/>
    </row>
    <row r="110" spans="1:12" ht="15">
      <c r="A110" s="46" t="s">
        <v>115</v>
      </c>
      <c r="B110" s="53" t="s">
        <v>30</v>
      </c>
      <c r="C110" s="113">
        <v>12630.421568627451</v>
      </c>
      <c r="D110" s="113">
        <v>12561.901960784313</v>
      </c>
      <c r="E110" s="114">
        <v>12883.03</v>
      </c>
      <c r="F110" s="114">
        <v>12813.14</v>
      </c>
      <c r="G110" s="1076">
        <v>0.54545568065283956</v>
      </c>
      <c r="H110" s="115">
        <v>397.2</v>
      </c>
      <c r="I110" s="115">
        <v>-4.1274438812454797</v>
      </c>
      <c r="J110" s="115">
        <v>-6.3063063063063058</v>
      </c>
      <c r="K110" s="115">
        <v>2.3219468631390936</v>
      </c>
      <c r="L110" s="1077">
        <v>-0.86725009132147202</v>
      </c>
    </row>
    <row r="111" spans="1:12" ht="15.75" thickBot="1">
      <c r="A111" s="49" t="s">
        <v>115</v>
      </c>
      <c r="B111" s="50" t="s">
        <v>33</v>
      </c>
      <c r="C111" s="109">
        <v>12427.575490196079</v>
      </c>
      <c r="D111" s="109">
        <v>12246.858823529412</v>
      </c>
      <c r="E111" s="110">
        <v>12676.127</v>
      </c>
      <c r="F111" s="110">
        <v>12491.796</v>
      </c>
      <c r="G111" s="1073">
        <v>1.475616476605927</v>
      </c>
      <c r="H111" s="104">
        <v>368.1</v>
      </c>
      <c r="I111" s="104">
        <v>0.24509803921569556</v>
      </c>
      <c r="J111" s="104">
        <v>50</v>
      </c>
      <c r="K111" s="104">
        <v>5.9946416610850637</v>
      </c>
      <c r="L111" s="1070">
        <v>0.85170242821622288</v>
      </c>
    </row>
    <row r="112" spans="1:12" ht="15.75" thickBot="1">
      <c r="A112" s="51"/>
      <c r="B112" s="52"/>
      <c r="C112" s="111"/>
      <c r="D112" s="111"/>
      <c r="E112" s="111"/>
      <c r="F112" s="111"/>
      <c r="G112" s="1074"/>
      <c r="H112" s="112"/>
      <c r="I112" s="112"/>
      <c r="J112" s="112"/>
      <c r="K112" s="112"/>
      <c r="L112" s="1075"/>
    </row>
    <row r="113" spans="1:12" ht="14.25">
      <c r="A113" s="44" t="s">
        <v>116</v>
      </c>
      <c r="B113" s="45" t="s">
        <v>25</v>
      </c>
      <c r="C113" s="100" t="s">
        <v>100</v>
      </c>
      <c r="D113" s="100" t="s">
        <v>100</v>
      </c>
      <c r="E113" s="101" t="s">
        <v>100</v>
      </c>
      <c r="F113" s="101" t="s">
        <v>100</v>
      </c>
      <c r="G113" s="1068" t="s">
        <v>100</v>
      </c>
      <c r="H113" s="102" t="s">
        <v>100</v>
      </c>
      <c r="I113" s="102" t="s">
        <v>100</v>
      </c>
      <c r="J113" s="103" t="s">
        <v>100</v>
      </c>
      <c r="K113" s="103" t="s">
        <v>100</v>
      </c>
      <c r="L113" s="1069" t="s">
        <v>100</v>
      </c>
    </row>
    <row r="114" spans="1:12" ht="15">
      <c r="A114" s="39" t="s">
        <v>116</v>
      </c>
      <c r="B114" s="47" t="s">
        <v>26</v>
      </c>
      <c r="C114" s="94" t="s">
        <v>100</v>
      </c>
      <c r="D114" s="94" t="s">
        <v>100</v>
      </c>
      <c r="E114" s="95" t="s">
        <v>100</v>
      </c>
      <c r="F114" s="95" t="s">
        <v>100</v>
      </c>
      <c r="G114" s="1064" t="s">
        <v>100</v>
      </c>
      <c r="H114" s="96" t="s">
        <v>100</v>
      </c>
      <c r="I114" s="96" t="s">
        <v>100</v>
      </c>
      <c r="J114" s="104" t="s">
        <v>100</v>
      </c>
      <c r="K114" s="104" t="s">
        <v>100</v>
      </c>
      <c r="L114" s="1070" t="s">
        <v>100</v>
      </c>
    </row>
    <row r="115" spans="1:12" ht="15">
      <c r="A115" s="39" t="s">
        <v>116</v>
      </c>
      <c r="B115" s="47" t="s">
        <v>27</v>
      </c>
      <c r="C115" s="94" t="s">
        <v>100</v>
      </c>
      <c r="D115" s="94" t="s">
        <v>100</v>
      </c>
      <c r="E115" s="95" t="s">
        <v>100</v>
      </c>
      <c r="F115" s="95" t="s">
        <v>100</v>
      </c>
      <c r="G115" s="1064" t="s">
        <v>100</v>
      </c>
      <c r="H115" s="96" t="s">
        <v>100</v>
      </c>
      <c r="I115" s="96" t="s">
        <v>100</v>
      </c>
      <c r="J115" s="104" t="s">
        <v>100</v>
      </c>
      <c r="K115" s="104" t="s">
        <v>100</v>
      </c>
      <c r="L115" s="1070" t="s">
        <v>100</v>
      </c>
    </row>
    <row r="116" spans="1:12" ht="15">
      <c r="A116" s="39" t="s">
        <v>116</v>
      </c>
      <c r="B116" s="47" t="s">
        <v>34</v>
      </c>
      <c r="C116" s="94" t="s">
        <v>100</v>
      </c>
      <c r="D116" s="94" t="s">
        <v>100</v>
      </c>
      <c r="E116" s="95" t="s">
        <v>100</v>
      </c>
      <c r="F116" s="95" t="s">
        <v>100</v>
      </c>
      <c r="G116" s="1064" t="s">
        <v>100</v>
      </c>
      <c r="H116" s="96" t="s">
        <v>100</v>
      </c>
      <c r="I116" s="96" t="s">
        <v>100</v>
      </c>
      <c r="J116" s="104" t="s">
        <v>100</v>
      </c>
      <c r="K116" s="104" t="s">
        <v>100</v>
      </c>
      <c r="L116" s="1070" t="s">
        <v>100</v>
      </c>
    </row>
    <row r="117" spans="1:12" ht="14.25">
      <c r="A117" s="54" t="s">
        <v>116</v>
      </c>
      <c r="B117" s="48" t="s">
        <v>28</v>
      </c>
      <c r="C117" s="105" t="s">
        <v>100</v>
      </c>
      <c r="D117" s="105" t="s">
        <v>100</v>
      </c>
      <c r="E117" s="106" t="s">
        <v>100</v>
      </c>
      <c r="F117" s="106" t="s">
        <v>100</v>
      </c>
      <c r="G117" s="1071" t="s">
        <v>100</v>
      </c>
      <c r="H117" s="107" t="s">
        <v>100</v>
      </c>
      <c r="I117" s="107" t="s">
        <v>100</v>
      </c>
      <c r="J117" s="108" t="s">
        <v>100</v>
      </c>
      <c r="K117" s="108" t="s">
        <v>100</v>
      </c>
      <c r="L117" s="1072" t="s">
        <v>100</v>
      </c>
    </row>
    <row r="118" spans="1:12" ht="15">
      <c r="A118" s="39" t="s">
        <v>116</v>
      </c>
      <c r="B118" s="47" t="s">
        <v>30</v>
      </c>
      <c r="C118" s="94" t="s">
        <v>100</v>
      </c>
      <c r="D118" s="94" t="s">
        <v>100</v>
      </c>
      <c r="E118" s="95" t="s">
        <v>100</v>
      </c>
      <c r="F118" s="95" t="s">
        <v>100</v>
      </c>
      <c r="G118" s="1064" t="s">
        <v>100</v>
      </c>
      <c r="H118" s="96" t="s">
        <v>100</v>
      </c>
      <c r="I118" s="96" t="s">
        <v>100</v>
      </c>
      <c r="J118" s="104" t="s">
        <v>100</v>
      </c>
      <c r="K118" s="104" t="s">
        <v>100</v>
      </c>
      <c r="L118" s="1070" t="s">
        <v>100</v>
      </c>
    </row>
    <row r="119" spans="1:12" ht="15">
      <c r="A119" s="39" t="s">
        <v>116</v>
      </c>
      <c r="B119" s="47" t="s">
        <v>35</v>
      </c>
      <c r="C119" s="94" t="s">
        <v>100</v>
      </c>
      <c r="D119" s="94" t="s">
        <v>100</v>
      </c>
      <c r="E119" s="95" t="s">
        <v>100</v>
      </c>
      <c r="F119" s="95" t="s">
        <v>100</v>
      </c>
      <c r="G119" s="1064" t="s">
        <v>100</v>
      </c>
      <c r="H119" s="96" t="s">
        <v>100</v>
      </c>
      <c r="I119" s="96" t="s">
        <v>100</v>
      </c>
      <c r="J119" s="104" t="s">
        <v>100</v>
      </c>
      <c r="K119" s="104" t="s">
        <v>100</v>
      </c>
      <c r="L119" s="1070" t="s">
        <v>100</v>
      </c>
    </row>
    <row r="120" spans="1:12" ht="14.25">
      <c r="A120" s="54" t="s">
        <v>116</v>
      </c>
      <c r="B120" s="48" t="s">
        <v>31</v>
      </c>
      <c r="C120" s="105" t="s">
        <v>100</v>
      </c>
      <c r="D120" s="105" t="s">
        <v>100</v>
      </c>
      <c r="E120" s="106" t="s">
        <v>100</v>
      </c>
      <c r="F120" s="106" t="s">
        <v>100</v>
      </c>
      <c r="G120" s="1071" t="s">
        <v>100</v>
      </c>
      <c r="H120" s="107" t="s">
        <v>100</v>
      </c>
      <c r="I120" s="107" t="s">
        <v>100</v>
      </c>
      <c r="J120" s="108" t="s">
        <v>100</v>
      </c>
      <c r="K120" s="108" t="s">
        <v>100</v>
      </c>
      <c r="L120" s="1072" t="s">
        <v>100</v>
      </c>
    </row>
    <row r="121" spans="1:12" ht="15">
      <c r="A121" s="39" t="s">
        <v>116</v>
      </c>
      <c r="B121" s="47" t="s">
        <v>33</v>
      </c>
      <c r="C121" s="94" t="s">
        <v>100</v>
      </c>
      <c r="D121" s="94" t="s">
        <v>100</v>
      </c>
      <c r="E121" s="95" t="s">
        <v>100</v>
      </c>
      <c r="F121" s="95" t="s">
        <v>100</v>
      </c>
      <c r="G121" s="1064" t="s">
        <v>100</v>
      </c>
      <c r="H121" s="96" t="s">
        <v>100</v>
      </c>
      <c r="I121" s="96" t="s">
        <v>100</v>
      </c>
      <c r="J121" s="104" t="s">
        <v>100</v>
      </c>
      <c r="K121" s="104" t="s">
        <v>100</v>
      </c>
      <c r="L121" s="1070" t="s">
        <v>100</v>
      </c>
    </row>
    <row r="122" spans="1:12" ht="15.75" thickBot="1">
      <c r="A122" s="55" t="s">
        <v>116</v>
      </c>
      <c r="B122" s="47" t="s">
        <v>36</v>
      </c>
      <c r="C122" s="109" t="s">
        <v>100</v>
      </c>
      <c r="D122" s="109" t="s">
        <v>100</v>
      </c>
      <c r="E122" s="110" t="s">
        <v>100</v>
      </c>
      <c r="F122" s="110" t="s">
        <v>100</v>
      </c>
      <c r="G122" s="1073" t="s">
        <v>100</v>
      </c>
      <c r="H122" s="104" t="s">
        <v>100</v>
      </c>
      <c r="I122" s="104" t="s">
        <v>100</v>
      </c>
      <c r="J122" s="104" t="s">
        <v>100</v>
      </c>
      <c r="K122" s="104" t="s">
        <v>100</v>
      </c>
      <c r="L122" s="1070" t="s">
        <v>100</v>
      </c>
    </row>
    <row r="123" spans="1:12" ht="15.75" thickBot="1">
      <c r="A123" s="51"/>
      <c r="B123" s="52"/>
      <c r="C123" s="111"/>
      <c r="D123" s="111"/>
      <c r="E123" s="111"/>
      <c r="F123" s="111"/>
      <c r="G123" s="1074"/>
      <c r="H123" s="112"/>
      <c r="I123" s="112"/>
      <c r="J123" s="112"/>
      <c r="K123" s="112"/>
      <c r="L123" s="1075"/>
    </row>
    <row r="124" spans="1:12" ht="14.25">
      <c r="A124" s="44" t="s">
        <v>24</v>
      </c>
      <c r="B124" s="45" t="s">
        <v>28</v>
      </c>
      <c r="C124" s="100">
        <v>11049.778874972535</v>
      </c>
      <c r="D124" s="100">
        <v>11064.305104357785</v>
      </c>
      <c r="E124" s="101">
        <v>11270.774452471986</v>
      </c>
      <c r="F124" s="101">
        <v>11285.59120644494</v>
      </c>
      <c r="G124" s="1068">
        <v>-0.13128912523867825</v>
      </c>
      <c r="H124" s="102">
        <v>331.20917030567688</v>
      </c>
      <c r="I124" s="102">
        <v>-0.11889450825349104</v>
      </c>
      <c r="J124" s="103">
        <v>30.857142857142854</v>
      </c>
      <c r="K124" s="103">
        <v>2.5563741906675599</v>
      </c>
      <c r="L124" s="1069">
        <v>4.2367582421618089E-2</v>
      </c>
    </row>
    <row r="125" spans="1:12" ht="15">
      <c r="A125" s="46" t="s">
        <v>24</v>
      </c>
      <c r="B125" s="47" t="s">
        <v>29</v>
      </c>
      <c r="C125" s="94">
        <v>10725.404901960785</v>
      </c>
      <c r="D125" s="94">
        <v>10823.073529411764</v>
      </c>
      <c r="E125" s="95">
        <v>10939.913</v>
      </c>
      <c r="F125" s="95">
        <v>11039.535</v>
      </c>
      <c r="G125" s="1064">
        <v>-0.90241119757308064</v>
      </c>
      <c r="H125" s="96">
        <v>298.60000000000002</v>
      </c>
      <c r="I125" s="96">
        <v>-2.767828069032888</v>
      </c>
      <c r="J125" s="104">
        <v>-8.3333333333333321</v>
      </c>
      <c r="K125" s="104">
        <v>0.4911810672025006</v>
      </c>
      <c r="L125" s="1070">
        <v>-0.19837503105924342</v>
      </c>
    </row>
    <row r="126" spans="1:12" ht="15">
      <c r="A126" s="46" t="s">
        <v>24</v>
      </c>
      <c r="B126" s="47" t="s">
        <v>30</v>
      </c>
      <c r="C126" s="94">
        <v>11084.927450980393</v>
      </c>
      <c r="D126" s="94">
        <v>11179.008823529412</v>
      </c>
      <c r="E126" s="95">
        <v>11306.626</v>
      </c>
      <c r="F126" s="95">
        <v>11402.589</v>
      </c>
      <c r="G126" s="1064">
        <v>-0.84158957233308807</v>
      </c>
      <c r="H126" s="96">
        <v>328.1</v>
      </c>
      <c r="I126" s="96">
        <v>-3.0723781388478515</v>
      </c>
      <c r="J126" s="104">
        <v>34.090909090909086</v>
      </c>
      <c r="K126" s="104">
        <v>1.3172583165885243</v>
      </c>
      <c r="L126" s="1070">
        <v>5.3072136441993711E-2</v>
      </c>
    </row>
    <row r="127" spans="1:12" ht="15">
      <c r="A127" s="46" t="s">
        <v>24</v>
      </c>
      <c r="B127" s="47" t="s">
        <v>35</v>
      </c>
      <c r="C127" s="94">
        <v>11170.717647058824</v>
      </c>
      <c r="D127" s="94">
        <v>11074.581372549019</v>
      </c>
      <c r="E127" s="95">
        <v>11394.132</v>
      </c>
      <c r="F127" s="95">
        <v>11296.073</v>
      </c>
      <c r="G127" s="1064">
        <v>0.86808043821954128</v>
      </c>
      <c r="H127" s="96">
        <v>358.1</v>
      </c>
      <c r="I127" s="96">
        <v>3.4373194685153186</v>
      </c>
      <c r="J127" s="104">
        <v>71.794871794871796</v>
      </c>
      <c r="K127" s="104">
        <v>0.74793480687653491</v>
      </c>
      <c r="L127" s="1070">
        <v>0.18767047703886797</v>
      </c>
    </row>
    <row r="128" spans="1:12" ht="14.25">
      <c r="A128" s="44" t="s">
        <v>24</v>
      </c>
      <c r="B128" s="48" t="s">
        <v>31</v>
      </c>
      <c r="C128" s="105">
        <v>10393.055778452284</v>
      </c>
      <c r="D128" s="105">
        <v>10448.393447969236</v>
      </c>
      <c r="E128" s="106">
        <v>10600.916894021329</v>
      </c>
      <c r="F128" s="106">
        <v>10657.361316928622</v>
      </c>
      <c r="G128" s="1071">
        <v>-0.52962850023329489</v>
      </c>
      <c r="H128" s="107">
        <v>289.74856429463171</v>
      </c>
      <c r="I128" s="107">
        <v>-0.60929485119538851</v>
      </c>
      <c r="J128" s="108">
        <v>10.711817553559086</v>
      </c>
      <c r="K128" s="108">
        <v>17.883456128600134</v>
      </c>
      <c r="L128" s="1072">
        <v>-2.9037870835820243</v>
      </c>
    </row>
    <row r="129" spans="1:12" ht="15">
      <c r="A129" s="46" t="s">
        <v>24</v>
      </c>
      <c r="B129" s="47" t="s">
        <v>32</v>
      </c>
      <c r="C129" s="94">
        <v>10175.552941176471</v>
      </c>
      <c r="D129" s="94">
        <v>10272.5</v>
      </c>
      <c r="E129" s="95">
        <v>10379.064</v>
      </c>
      <c r="F129" s="95">
        <v>10477.950000000001</v>
      </c>
      <c r="G129" s="1064">
        <v>-0.94375331052353206</v>
      </c>
      <c r="H129" s="96">
        <v>265.60000000000002</v>
      </c>
      <c r="I129" s="96">
        <v>-1.0800744878957085</v>
      </c>
      <c r="J129" s="104">
        <v>4.1666666666666661</v>
      </c>
      <c r="K129" s="104">
        <v>7.2560839473096674</v>
      </c>
      <c r="L129" s="1070">
        <v>-1.7081453300930036</v>
      </c>
    </row>
    <row r="130" spans="1:12" ht="15">
      <c r="A130" s="46" t="s">
        <v>24</v>
      </c>
      <c r="B130" s="47" t="s">
        <v>33</v>
      </c>
      <c r="C130" s="94">
        <v>10496.01568627451</v>
      </c>
      <c r="D130" s="94">
        <v>10535.312745098039</v>
      </c>
      <c r="E130" s="95">
        <v>10705.936</v>
      </c>
      <c r="F130" s="95">
        <v>10746.019</v>
      </c>
      <c r="G130" s="1064">
        <v>-0.37300324892409492</v>
      </c>
      <c r="H130" s="96">
        <v>300.3</v>
      </c>
      <c r="I130" s="96">
        <v>-1.7985611510791366</v>
      </c>
      <c r="J130" s="104">
        <v>10.504774897680765</v>
      </c>
      <c r="K130" s="104">
        <v>9.0421969189551241</v>
      </c>
      <c r="L130" s="1070">
        <v>-1.4878993315835913</v>
      </c>
    </row>
    <row r="131" spans="1:12" ht="15">
      <c r="A131" s="46" t="s">
        <v>24</v>
      </c>
      <c r="B131" s="47" t="s">
        <v>36</v>
      </c>
      <c r="C131" s="94">
        <v>10651.870588235293</v>
      </c>
      <c r="D131" s="94">
        <v>10779.634313725492</v>
      </c>
      <c r="E131" s="95">
        <v>10864.907999999999</v>
      </c>
      <c r="F131" s="95">
        <v>10995.227000000001</v>
      </c>
      <c r="G131" s="1064">
        <v>-1.1852324649595802</v>
      </c>
      <c r="H131" s="96">
        <v>340.1</v>
      </c>
      <c r="I131" s="96">
        <v>1.5527022991938029</v>
      </c>
      <c r="J131" s="104">
        <v>57.777777777777771</v>
      </c>
      <c r="K131" s="104">
        <v>1.5851752623353428</v>
      </c>
      <c r="L131" s="1070">
        <v>0.29225757809457287</v>
      </c>
    </row>
    <row r="132" spans="1:12" ht="14.25">
      <c r="A132" s="44" t="s">
        <v>24</v>
      </c>
      <c r="B132" s="48" t="s">
        <v>37</v>
      </c>
      <c r="C132" s="105">
        <v>8828.3557311081368</v>
      </c>
      <c r="D132" s="105">
        <v>8936.1190478410626</v>
      </c>
      <c r="E132" s="106">
        <v>9004.9228457302997</v>
      </c>
      <c r="F132" s="106">
        <v>9114.8414287978849</v>
      </c>
      <c r="G132" s="1071">
        <v>-1.2059297347763274</v>
      </c>
      <c r="H132" s="107">
        <v>227.26256983240222</v>
      </c>
      <c r="I132" s="107">
        <v>-1.5245128745992276</v>
      </c>
      <c r="J132" s="108">
        <v>9.1463414634146343</v>
      </c>
      <c r="K132" s="108">
        <v>9.9910694351417728</v>
      </c>
      <c r="L132" s="1072">
        <v>-1.7888472434963543</v>
      </c>
    </row>
    <row r="133" spans="1:12" ht="15">
      <c r="A133" s="46" t="s">
        <v>24</v>
      </c>
      <c r="B133" s="47" t="s">
        <v>102</v>
      </c>
      <c r="C133" s="116">
        <v>8306.1892156862741</v>
      </c>
      <c r="D133" s="116">
        <v>8349.096078431372</v>
      </c>
      <c r="E133" s="117">
        <v>8472.3130000000001</v>
      </c>
      <c r="F133" s="117">
        <v>8516.0779999999995</v>
      </c>
      <c r="G133" s="1078">
        <v>-0.51391027653808974</v>
      </c>
      <c r="H133" s="118">
        <v>213.9</v>
      </c>
      <c r="I133" s="118">
        <v>0.28129395218002545</v>
      </c>
      <c r="J133" s="119">
        <v>30.484988452655887</v>
      </c>
      <c r="K133" s="119">
        <v>6.3072114311230179</v>
      </c>
      <c r="L133" s="1079">
        <v>8.6840794720202119E-2</v>
      </c>
    </row>
    <row r="134" spans="1:12" ht="15">
      <c r="A134" s="46" t="s">
        <v>24</v>
      </c>
      <c r="B134" s="47" t="s">
        <v>38</v>
      </c>
      <c r="C134" s="94">
        <v>9478.2843137254895</v>
      </c>
      <c r="D134" s="94">
        <v>9384.4509803921555</v>
      </c>
      <c r="E134" s="95">
        <v>9667.85</v>
      </c>
      <c r="F134" s="95">
        <v>9572.14</v>
      </c>
      <c r="G134" s="1064">
        <v>0.99988090437458033</v>
      </c>
      <c r="H134" s="96">
        <v>239.8</v>
      </c>
      <c r="I134" s="96">
        <v>-8.3333333333328596E-2</v>
      </c>
      <c r="J134" s="104">
        <v>-13.398692810457517</v>
      </c>
      <c r="K134" s="104">
        <v>2.9582496092877877</v>
      </c>
      <c r="L134" s="1070">
        <v>-1.4376705171308304</v>
      </c>
    </row>
    <row r="135" spans="1:12" ht="15.75" thickBot="1">
      <c r="A135" s="46" t="s">
        <v>24</v>
      </c>
      <c r="B135" s="47" t="s">
        <v>39</v>
      </c>
      <c r="C135" s="94">
        <v>9975.4274509803909</v>
      </c>
      <c r="D135" s="94">
        <v>9845.1705882352944</v>
      </c>
      <c r="E135" s="95">
        <v>10174.936</v>
      </c>
      <c r="F135" s="95">
        <v>10042.074000000001</v>
      </c>
      <c r="G135" s="1064">
        <v>1.3230533851871551</v>
      </c>
      <c r="H135" s="96">
        <v>292.3</v>
      </c>
      <c r="I135" s="96">
        <v>1.0020732550103781</v>
      </c>
      <c r="J135" s="104">
        <v>-19.753086419753085</v>
      </c>
      <c r="K135" s="104">
        <v>0.72560839473096672</v>
      </c>
      <c r="L135" s="1070">
        <v>-0.43801752108572634</v>
      </c>
    </row>
    <row r="136" spans="1:12" ht="15.75" thickBot="1">
      <c r="A136" s="51"/>
      <c r="B136" s="52"/>
      <c r="C136" s="111"/>
      <c r="D136" s="111"/>
      <c r="E136" s="111"/>
      <c r="F136" s="111"/>
      <c r="G136" s="1074"/>
      <c r="H136" s="112"/>
      <c r="I136" s="112"/>
      <c r="J136" s="112"/>
      <c r="K136" s="112"/>
      <c r="L136" s="1075"/>
    </row>
    <row r="137" spans="1:12" ht="14.25">
      <c r="A137" s="44" t="s">
        <v>117</v>
      </c>
      <c r="B137" s="48" t="s">
        <v>25</v>
      </c>
      <c r="C137" s="105">
        <v>14039.846762386431</v>
      </c>
      <c r="D137" s="105">
        <v>13772.733561745423</v>
      </c>
      <c r="E137" s="106">
        <v>14320.643697634159</v>
      </c>
      <c r="F137" s="106">
        <v>14048.188232980332</v>
      </c>
      <c r="G137" s="1071">
        <v>1.9394348946307194</v>
      </c>
      <c r="H137" s="107">
        <v>333.27115384615382</v>
      </c>
      <c r="I137" s="107">
        <v>0.84203290468763525</v>
      </c>
      <c r="J137" s="108">
        <v>-13.333333333333334</v>
      </c>
      <c r="K137" s="108">
        <v>0.5804867157847734</v>
      </c>
      <c r="L137" s="1072">
        <v>-0.28145840704240654</v>
      </c>
    </row>
    <row r="138" spans="1:12" ht="15">
      <c r="A138" s="46" t="s">
        <v>117</v>
      </c>
      <c r="B138" s="47" t="s">
        <v>26</v>
      </c>
      <c r="C138" s="94">
        <v>13733.703921568627</v>
      </c>
      <c r="D138" s="94">
        <v>13700.501960784313</v>
      </c>
      <c r="E138" s="95">
        <v>14008.378000000001</v>
      </c>
      <c r="F138" s="95">
        <v>13974.512000000001</v>
      </c>
      <c r="G138" s="1064">
        <v>0.24234119946370927</v>
      </c>
      <c r="H138" s="96">
        <v>321.10000000000002</v>
      </c>
      <c r="I138" s="96">
        <v>7.896505376344086</v>
      </c>
      <c r="J138" s="104">
        <v>-57.142857142857139</v>
      </c>
      <c r="K138" s="104">
        <v>0.10046885465505692</v>
      </c>
      <c r="L138" s="1070">
        <v>-0.20121193833445608</v>
      </c>
    </row>
    <row r="139" spans="1:12" ht="15">
      <c r="A139" s="46" t="s">
        <v>117</v>
      </c>
      <c r="B139" s="47" t="s">
        <v>27</v>
      </c>
      <c r="C139" s="94">
        <v>14046.195098039216</v>
      </c>
      <c r="D139" s="94">
        <v>13735.15294117647</v>
      </c>
      <c r="E139" s="95">
        <v>14327.119000000001</v>
      </c>
      <c r="F139" s="95">
        <v>14009.856</v>
      </c>
      <c r="G139" s="1064">
        <v>2.2645700284142882</v>
      </c>
      <c r="H139" s="96">
        <v>330</v>
      </c>
      <c r="I139" s="96">
        <v>-2.7409372236958474</v>
      </c>
      <c r="J139" s="104">
        <v>17.241379310344829</v>
      </c>
      <c r="K139" s="104">
        <v>0.3795490064746595</v>
      </c>
      <c r="L139" s="1070">
        <v>-3.705780289181082E-2</v>
      </c>
    </row>
    <row r="140" spans="1:12" ht="15">
      <c r="A140" s="46" t="s">
        <v>117</v>
      </c>
      <c r="B140" s="47" t="s">
        <v>34</v>
      </c>
      <c r="C140" s="94">
        <v>14292.494117647058</v>
      </c>
      <c r="D140" s="94">
        <v>13992.316666666668</v>
      </c>
      <c r="E140" s="95">
        <v>14578.343999999999</v>
      </c>
      <c r="F140" s="95">
        <v>14272.163</v>
      </c>
      <c r="G140" s="1064">
        <v>2.1453020120355872</v>
      </c>
      <c r="H140" s="96">
        <v>357.8</v>
      </c>
      <c r="I140" s="96">
        <v>-4.3315508021390343</v>
      </c>
      <c r="J140" s="104">
        <v>-10</v>
      </c>
      <c r="K140" s="104">
        <v>0.10046885465505692</v>
      </c>
      <c r="L140" s="1070">
        <v>-4.3188665816139726E-2</v>
      </c>
    </row>
    <row r="141" spans="1:12" ht="14.25">
      <c r="A141" s="44" t="s">
        <v>117</v>
      </c>
      <c r="B141" s="48" t="s">
        <v>28</v>
      </c>
      <c r="C141" s="105">
        <v>13477.172545274125</v>
      </c>
      <c r="D141" s="105">
        <v>13051.033103163334</v>
      </c>
      <c r="E141" s="106">
        <v>13746.715996179608</v>
      </c>
      <c r="F141" s="106">
        <v>13312.053765226601</v>
      </c>
      <c r="G141" s="1071">
        <v>3.2651778502308937</v>
      </c>
      <c r="H141" s="107">
        <v>300.29546742209629</v>
      </c>
      <c r="I141" s="107">
        <v>-3.2072337607447281</v>
      </c>
      <c r="J141" s="108">
        <v>65.727699530516432</v>
      </c>
      <c r="K141" s="108">
        <v>7.8812234873855775</v>
      </c>
      <c r="L141" s="1072">
        <v>1.7614131153125996</v>
      </c>
    </row>
    <row r="142" spans="1:12" ht="15">
      <c r="A142" s="46" t="s">
        <v>117</v>
      </c>
      <c r="B142" s="47" t="s">
        <v>29</v>
      </c>
      <c r="C142" s="94">
        <v>13390.284313725489</v>
      </c>
      <c r="D142" s="94">
        <v>13233.600980392155</v>
      </c>
      <c r="E142" s="95">
        <v>13658.09</v>
      </c>
      <c r="F142" s="95">
        <v>13498.272999999999</v>
      </c>
      <c r="G142" s="1064">
        <v>1.1839810915070463</v>
      </c>
      <c r="H142" s="96">
        <v>277.10000000000002</v>
      </c>
      <c r="I142" s="96">
        <v>-2.9422066549912356</v>
      </c>
      <c r="J142" s="104">
        <v>41.573033707865171</v>
      </c>
      <c r="K142" s="104">
        <v>1.4065639651707971</v>
      </c>
      <c r="L142" s="1070">
        <v>0.12801203297714658</v>
      </c>
    </row>
    <row r="143" spans="1:12" ht="15">
      <c r="A143" s="46" t="s">
        <v>117</v>
      </c>
      <c r="B143" s="47" t="s">
        <v>30</v>
      </c>
      <c r="C143" s="94">
        <v>13588.057843137254</v>
      </c>
      <c r="D143" s="94">
        <v>13167.162745098038</v>
      </c>
      <c r="E143" s="95">
        <v>13859.819</v>
      </c>
      <c r="F143" s="95">
        <v>13430.505999999999</v>
      </c>
      <c r="G143" s="1064">
        <v>3.1965511947204379</v>
      </c>
      <c r="H143" s="96">
        <v>294.89999999999998</v>
      </c>
      <c r="I143" s="96">
        <v>-4.9935567010309283</v>
      </c>
      <c r="J143" s="104">
        <v>62.055335968379445</v>
      </c>
      <c r="K143" s="104">
        <v>4.5769144898414824</v>
      </c>
      <c r="L143" s="1070">
        <v>0.94237922192020651</v>
      </c>
    </row>
    <row r="144" spans="1:12" ht="15">
      <c r="A144" s="46" t="s">
        <v>117</v>
      </c>
      <c r="B144" s="47" t="s">
        <v>35</v>
      </c>
      <c r="C144" s="94">
        <v>13292.566666666666</v>
      </c>
      <c r="D144" s="94">
        <v>12563.440196078433</v>
      </c>
      <c r="E144" s="95">
        <v>13558.418</v>
      </c>
      <c r="F144" s="95">
        <v>12814.709000000001</v>
      </c>
      <c r="G144" s="1064">
        <v>5.8035574588544998</v>
      </c>
      <c r="H144" s="96">
        <v>330.5</v>
      </c>
      <c r="I144" s="96">
        <v>-1.6369047619047621</v>
      </c>
      <c r="J144" s="104">
        <v>102.38095238095238</v>
      </c>
      <c r="K144" s="104">
        <v>1.8977450323732978</v>
      </c>
      <c r="L144" s="1070">
        <v>0.69102186041524583</v>
      </c>
    </row>
    <row r="145" spans="1:12" ht="14.25">
      <c r="A145" s="44" t="s">
        <v>117</v>
      </c>
      <c r="B145" s="48" t="s">
        <v>31</v>
      </c>
      <c r="C145" s="105">
        <v>12439.238998014374</v>
      </c>
      <c r="D145" s="105">
        <v>11956.731723311392</v>
      </c>
      <c r="E145" s="106">
        <v>12688.023777974662</v>
      </c>
      <c r="F145" s="106">
        <v>12195.866357777621</v>
      </c>
      <c r="G145" s="1071">
        <v>4.0354445166839659</v>
      </c>
      <c r="H145" s="107">
        <v>268.56249008723233</v>
      </c>
      <c r="I145" s="107">
        <v>0.327355859133658</v>
      </c>
      <c r="J145" s="108">
        <v>19.980970504281636</v>
      </c>
      <c r="K145" s="108">
        <v>14.076802857780754</v>
      </c>
      <c r="L145" s="1072">
        <v>-1.0216025437420146</v>
      </c>
    </row>
    <row r="146" spans="1:12" ht="15">
      <c r="A146" s="46" t="s">
        <v>117</v>
      </c>
      <c r="B146" s="47" t="s">
        <v>32</v>
      </c>
      <c r="C146" s="94">
        <v>12049.419607843136</v>
      </c>
      <c r="D146" s="94">
        <v>11672.452941176471</v>
      </c>
      <c r="E146" s="95">
        <v>12290.407999999999</v>
      </c>
      <c r="F146" s="95">
        <v>11905.902</v>
      </c>
      <c r="G146" s="1064">
        <v>3.2295411133066563</v>
      </c>
      <c r="H146" s="96">
        <v>241.7</v>
      </c>
      <c r="I146" s="96">
        <v>1.1720385098367445</v>
      </c>
      <c r="J146" s="104">
        <v>-0.5</v>
      </c>
      <c r="K146" s="104">
        <v>4.4429560169680737</v>
      </c>
      <c r="L146" s="1070">
        <v>-1.3033448018797928</v>
      </c>
    </row>
    <row r="147" spans="1:12" ht="15">
      <c r="A147" s="46" t="s">
        <v>117</v>
      </c>
      <c r="B147" s="47" t="s">
        <v>33</v>
      </c>
      <c r="C147" s="94">
        <v>12609.066666666666</v>
      </c>
      <c r="D147" s="94">
        <v>12092.926470588234</v>
      </c>
      <c r="E147" s="95">
        <v>12861.248</v>
      </c>
      <c r="F147" s="95">
        <v>12334.785</v>
      </c>
      <c r="G147" s="1064">
        <v>4.2681165500655238</v>
      </c>
      <c r="H147" s="96">
        <v>275.3</v>
      </c>
      <c r="I147" s="96">
        <v>-1.6082916368834881</v>
      </c>
      <c r="J147" s="96">
        <v>31.956912028725316</v>
      </c>
      <c r="K147" s="96">
        <v>8.2049564634963161</v>
      </c>
      <c r="L147" s="1065">
        <v>0.20323257325066102</v>
      </c>
    </row>
    <row r="148" spans="1:12" ht="15.75" thickBot="1">
      <c r="A148" s="56" t="s">
        <v>117</v>
      </c>
      <c r="B148" s="57" t="s">
        <v>36</v>
      </c>
      <c r="C148" s="97">
        <v>12517.496078431372</v>
      </c>
      <c r="D148" s="97">
        <v>12155.136274509803</v>
      </c>
      <c r="E148" s="98">
        <v>12767.846</v>
      </c>
      <c r="F148" s="98">
        <v>12398.239</v>
      </c>
      <c r="G148" s="1066">
        <v>2.981124980733151</v>
      </c>
      <c r="H148" s="99">
        <v>313.39999999999998</v>
      </c>
      <c r="I148" s="99">
        <v>-1.5703517587939702</v>
      </c>
      <c r="J148" s="99">
        <v>36.170212765957451</v>
      </c>
      <c r="K148" s="99">
        <v>1.4288903773163653</v>
      </c>
      <c r="L148" s="1067">
        <v>7.8509684887116515E-2</v>
      </c>
    </row>
    <row r="149" spans="1:12">
      <c r="G149" s="80"/>
      <c r="H149" s="80"/>
      <c r="I149" s="80"/>
      <c r="J149" s="80"/>
      <c r="K149" s="80"/>
      <c r="L149" s="80"/>
    </row>
    <row r="150" spans="1:12" ht="13.5" thickBot="1">
      <c r="G150" s="80"/>
      <c r="H150" s="80"/>
      <c r="I150" s="80"/>
      <c r="J150" s="80"/>
      <c r="K150" s="80"/>
      <c r="L150" s="1080"/>
    </row>
    <row r="151" spans="1:12" ht="21" thickBot="1">
      <c r="A151" s="1028" t="s">
        <v>339</v>
      </c>
      <c r="B151" s="1019"/>
      <c r="C151" s="1019"/>
      <c r="D151" s="1019"/>
      <c r="E151" s="1019"/>
      <c r="F151" s="1019"/>
      <c r="G151" s="1170"/>
      <c r="H151" s="1170"/>
      <c r="I151" s="1170"/>
      <c r="J151" s="1170"/>
      <c r="K151" s="1170"/>
      <c r="L151" s="1171"/>
    </row>
    <row r="152" spans="1:12" ht="12.75" customHeight="1">
      <c r="A152" s="27"/>
      <c r="B152" s="28"/>
      <c r="C152" s="3" t="s">
        <v>9</v>
      </c>
      <c r="D152" s="3" t="s">
        <v>9</v>
      </c>
      <c r="E152" s="3"/>
      <c r="F152" s="3"/>
      <c r="G152" s="1020"/>
      <c r="H152" s="1213" t="s">
        <v>10</v>
      </c>
      <c r="I152" s="1214"/>
      <c r="J152" s="1051" t="s">
        <v>11</v>
      </c>
      <c r="K152" s="1021" t="s">
        <v>12</v>
      </c>
      <c r="L152" s="1022"/>
    </row>
    <row r="153" spans="1:12" ht="15.75" customHeight="1">
      <c r="A153" s="29" t="s">
        <v>13</v>
      </c>
      <c r="B153" s="30" t="s">
        <v>14</v>
      </c>
      <c r="C153" s="1023" t="s">
        <v>40</v>
      </c>
      <c r="D153" s="1023" t="s">
        <v>40</v>
      </c>
      <c r="E153" s="1024" t="s">
        <v>41</v>
      </c>
      <c r="F153" s="1025"/>
      <c r="G153" s="1052"/>
      <c r="H153" s="1211" t="s">
        <v>15</v>
      </c>
      <c r="I153" s="1212"/>
      <c r="J153" s="1053" t="s">
        <v>16</v>
      </c>
      <c r="K153" s="1026" t="s">
        <v>17</v>
      </c>
      <c r="L153" s="1027"/>
    </row>
    <row r="154" spans="1:12" ht="26.25" thickBot="1">
      <c r="A154" s="31" t="s">
        <v>18</v>
      </c>
      <c r="B154" s="32" t="s">
        <v>19</v>
      </c>
      <c r="C154" s="937" t="s">
        <v>407</v>
      </c>
      <c r="D154" s="937" t="s">
        <v>392</v>
      </c>
      <c r="E154" s="1014" t="s">
        <v>407</v>
      </c>
      <c r="F154" s="1015" t="s">
        <v>392</v>
      </c>
      <c r="G154" s="1050" t="s">
        <v>20</v>
      </c>
      <c r="H154" s="81" t="s">
        <v>407</v>
      </c>
      <c r="I154" s="951" t="s">
        <v>20</v>
      </c>
      <c r="J154" s="1054" t="s">
        <v>20</v>
      </c>
      <c r="K154" s="1016" t="s">
        <v>407</v>
      </c>
      <c r="L154" s="1055" t="s">
        <v>21</v>
      </c>
    </row>
    <row r="155" spans="1:12" ht="15" thickBot="1">
      <c r="A155" s="33" t="s">
        <v>22</v>
      </c>
      <c r="B155" s="34" t="s">
        <v>23</v>
      </c>
      <c r="C155" s="82">
        <v>11774.661897084226</v>
      </c>
      <c r="D155" s="82">
        <v>11648.344222980135</v>
      </c>
      <c r="E155" s="83">
        <v>12010.155135025911</v>
      </c>
      <c r="F155" s="687">
        <v>11881.311107439738</v>
      </c>
      <c r="G155" s="1056">
        <v>1.0844260067013456</v>
      </c>
      <c r="H155" s="84">
        <v>313.63171770431961</v>
      </c>
      <c r="I155" s="84">
        <v>2.649376760354524</v>
      </c>
      <c r="J155" s="85">
        <v>74.425185709232395</v>
      </c>
      <c r="K155" s="84">
        <v>100</v>
      </c>
      <c r="L155" s="1057" t="s">
        <v>23</v>
      </c>
    </row>
    <row r="156" spans="1:12" ht="15" thickBot="1">
      <c r="A156" s="35"/>
      <c r="B156" s="36"/>
      <c r="C156" s="86"/>
      <c r="D156" s="86"/>
      <c r="E156" s="86"/>
      <c r="F156" s="86"/>
      <c r="G156" s="1058"/>
      <c r="H156" s="85"/>
      <c r="I156" s="85"/>
      <c r="J156" s="85"/>
      <c r="K156" s="85"/>
      <c r="L156" s="1059"/>
    </row>
    <row r="157" spans="1:12" ht="15">
      <c r="A157" s="37" t="s">
        <v>108</v>
      </c>
      <c r="B157" s="38" t="s">
        <v>23</v>
      </c>
      <c r="C157" s="87">
        <v>12240.163246471227</v>
      </c>
      <c r="D157" s="87">
        <v>11560.926827094474</v>
      </c>
      <c r="E157" s="88">
        <v>12484.966511400653</v>
      </c>
      <c r="F157" s="88">
        <v>11792.145363636364</v>
      </c>
      <c r="G157" s="1060">
        <v>5.8752765200872874</v>
      </c>
      <c r="H157" s="89">
        <v>279.09090909090907</v>
      </c>
      <c r="I157" s="89">
        <v>11.008373409646188</v>
      </c>
      <c r="J157" s="89">
        <v>57.142857142857139</v>
      </c>
      <c r="K157" s="89">
        <v>0.11153924153315757</v>
      </c>
      <c r="L157" s="1061">
        <v>-1.2266913401402041E-2</v>
      </c>
    </row>
    <row r="158" spans="1:12" ht="15">
      <c r="A158" s="46" t="s">
        <v>109</v>
      </c>
      <c r="B158" s="90" t="s">
        <v>23</v>
      </c>
      <c r="C158" s="91">
        <v>12154.406033813386</v>
      </c>
      <c r="D158" s="91">
        <v>12193.39942711663</v>
      </c>
      <c r="E158" s="92">
        <v>12397.494154489654</v>
      </c>
      <c r="F158" s="92">
        <v>12437.267415658964</v>
      </c>
      <c r="G158" s="1062">
        <v>-0.31979099459768817</v>
      </c>
      <c r="H158" s="93">
        <v>348.08459237097981</v>
      </c>
      <c r="I158" s="93">
        <v>1.1249172214579402</v>
      </c>
      <c r="J158" s="93">
        <v>111.32771338250791</v>
      </c>
      <c r="K158" s="93">
        <v>40.67126343540864</v>
      </c>
      <c r="L158" s="1063">
        <v>7.1021088545809121</v>
      </c>
    </row>
    <row r="159" spans="1:12" ht="15">
      <c r="A159" s="39" t="s">
        <v>110</v>
      </c>
      <c r="B159" s="40" t="s">
        <v>23</v>
      </c>
      <c r="C159" s="94">
        <v>12309.928333246065</v>
      </c>
      <c r="D159" s="94">
        <v>12140.190905183168</v>
      </c>
      <c r="E159" s="95">
        <v>12556.126899910987</v>
      </c>
      <c r="F159" s="95">
        <v>12382.994723286831</v>
      </c>
      <c r="G159" s="1064">
        <v>1.3981446370042676</v>
      </c>
      <c r="H159" s="96">
        <v>379.3949343339587</v>
      </c>
      <c r="I159" s="96">
        <v>0.62739246984695496</v>
      </c>
      <c r="J159" s="96">
        <v>54.04624277456648</v>
      </c>
      <c r="K159" s="96">
        <v>5.4045832488339078</v>
      </c>
      <c r="L159" s="1065">
        <v>-0.71497812364575264</v>
      </c>
    </row>
    <row r="160" spans="1:12" ht="15">
      <c r="A160" s="39" t="s">
        <v>111</v>
      </c>
      <c r="B160" s="40" t="s">
        <v>23</v>
      </c>
      <c r="C160" s="94" t="s">
        <v>100</v>
      </c>
      <c r="D160" s="94" t="s">
        <v>100</v>
      </c>
      <c r="E160" s="95" t="s">
        <v>100</v>
      </c>
      <c r="F160" s="95" t="s">
        <v>100</v>
      </c>
      <c r="G160" s="1064" t="s">
        <v>100</v>
      </c>
      <c r="H160" s="96" t="s">
        <v>100</v>
      </c>
      <c r="I160" s="96" t="s">
        <v>100</v>
      </c>
      <c r="J160" s="96" t="s">
        <v>100</v>
      </c>
      <c r="K160" s="96" t="s">
        <v>100</v>
      </c>
      <c r="L160" s="1065" t="s">
        <v>100</v>
      </c>
    </row>
    <row r="161" spans="1:12" ht="15">
      <c r="A161" s="39" t="s">
        <v>98</v>
      </c>
      <c r="B161" s="40" t="s">
        <v>23</v>
      </c>
      <c r="C161" s="94">
        <v>10176.057458595598</v>
      </c>
      <c r="D161" s="94">
        <v>10111.948753164248</v>
      </c>
      <c r="E161" s="95">
        <v>10379.578607767511</v>
      </c>
      <c r="F161" s="95">
        <v>10314.187728227533</v>
      </c>
      <c r="G161" s="1064">
        <v>0.63398961957051436</v>
      </c>
      <c r="H161" s="96">
        <v>281.83878489326764</v>
      </c>
      <c r="I161" s="96">
        <v>2.0657758518997338</v>
      </c>
      <c r="J161" s="96">
        <v>49.926144756277694</v>
      </c>
      <c r="K161" s="96">
        <v>30.876090042587713</v>
      </c>
      <c r="L161" s="1065">
        <v>-5.0453814819966496</v>
      </c>
    </row>
    <row r="162" spans="1:12" ht="15.75" thickBot="1">
      <c r="A162" s="41" t="s">
        <v>112</v>
      </c>
      <c r="B162" s="42" t="s">
        <v>23</v>
      </c>
      <c r="C162" s="97">
        <v>12930.345509948791</v>
      </c>
      <c r="D162" s="97">
        <v>12806.685998263301</v>
      </c>
      <c r="E162" s="98">
        <v>13188.952420147767</v>
      </c>
      <c r="F162" s="98">
        <v>13062.819718228568</v>
      </c>
      <c r="G162" s="1066">
        <v>0.96558556758757874</v>
      </c>
      <c r="H162" s="99">
        <v>280.00977011494257</v>
      </c>
      <c r="I162" s="99">
        <v>0.79347021879396828</v>
      </c>
      <c r="J162" s="99">
        <v>64.868804664723029</v>
      </c>
      <c r="K162" s="99">
        <v>22.936524031636583</v>
      </c>
      <c r="L162" s="1067">
        <v>-1.3294823355370973</v>
      </c>
    </row>
    <row r="163" spans="1:12" ht="15" thickBot="1">
      <c r="A163" s="35"/>
      <c r="B163" s="43"/>
      <c r="C163" s="86"/>
      <c r="D163" s="86"/>
      <c r="E163" s="86"/>
      <c r="F163" s="86"/>
      <c r="G163" s="1058"/>
      <c r="H163" s="85"/>
      <c r="I163" s="85"/>
      <c r="J163" s="85"/>
      <c r="K163" s="85"/>
      <c r="L163" s="1059"/>
    </row>
    <row r="164" spans="1:12" ht="14.25">
      <c r="A164" s="44" t="s">
        <v>113</v>
      </c>
      <c r="B164" s="45" t="s">
        <v>25</v>
      </c>
      <c r="C164" s="100" t="s">
        <v>255</v>
      </c>
      <c r="D164" s="100" t="s">
        <v>100</v>
      </c>
      <c r="E164" s="101" t="s">
        <v>255</v>
      </c>
      <c r="F164" s="101" t="s">
        <v>100</v>
      </c>
      <c r="G164" s="1068" t="s">
        <v>100</v>
      </c>
      <c r="H164" s="102" t="s">
        <v>255</v>
      </c>
      <c r="I164" s="102" t="s">
        <v>100</v>
      </c>
      <c r="J164" s="103" t="s">
        <v>100</v>
      </c>
      <c r="K164" s="103" t="s">
        <v>100</v>
      </c>
      <c r="L164" s="1069" t="s">
        <v>100</v>
      </c>
    </row>
    <row r="165" spans="1:12" ht="15">
      <c r="A165" s="46" t="s">
        <v>113</v>
      </c>
      <c r="B165" s="47" t="s">
        <v>26</v>
      </c>
      <c r="C165" s="94" t="s">
        <v>100</v>
      </c>
      <c r="D165" s="94" t="s">
        <v>100</v>
      </c>
      <c r="E165" s="95" t="s">
        <v>100</v>
      </c>
      <c r="F165" s="95" t="s">
        <v>100</v>
      </c>
      <c r="G165" s="1064" t="s">
        <v>100</v>
      </c>
      <c r="H165" s="96" t="s">
        <v>100</v>
      </c>
      <c r="I165" s="96" t="s">
        <v>100</v>
      </c>
      <c r="J165" s="104" t="s">
        <v>100</v>
      </c>
      <c r="K165" s="104" t="s">
        <v>100</v>
      </c>
      <c r="L165" s="1070" t="s">
        <v>100</v>
      </c>
    </row>
    <row r="166" spans="1:12" ht="15">
      <c r="A166" s="46" t="s">
        <v>113</v>
      </c>
      <c r="B166" s="47" t="s">
        <v>27</v>
      </c>
      <c r="C166" s="94" t="s">
        <v>255</v>
      </c>
      <c r="D166" s="94" t="s">
        <v>100</v>
      </c>
      <c r="E166" s="95" t="s">
        <v>255</v>
      </c>
      <c r="F166" s="95" t="s">
        <v>100</v>
      </c>
      <c r="G166" s="1064" t="s">
        <v>100</v>
      </c>
      <c r="H166" s="96" t="s">
        <v>255</v>
      </c>
      <c r="I166" s="96" t="s">
        <v>100</v>
      </c>
      <c r="J166" s="104" t="s">
        <v>100</v>
      </c>
      <c r="K166" s="104" t="s">
        <v>100</v>
      </c>
      <c r="L166" s="1070" t="s">
        <v>100</v>
      </c>
    </row>
    <row r="167" spans="1:12" ht="14.25">
      <c r="A167" s="44" t="s">
        <v>113</v>
      </c>
      <c r="B167" s="48" t="s">
        <v>28</v>
      </c>
      <c r="C167" s="105" t="s">
        <v>255</v>
      </c>
      <c r="D167" s="105" t="s">
        <v>100</v>
      </c>
      <c r="E167" s="106" t="s">
        <v>255</v>
      </c>
      <c r="F167" s="106" t="s">
        <v>100</v>
      </c>
      <c r="G167" s="1071" t="s">
        <v>100</v>
      </c>
      <c r="H167" s="107" t="s">
        <v>255</v>
      </c>
      <c r="I167" s="107" t="s">
        <v>100</v>
      </c>
      <c r="J167" s="108" t="s">
        <v>100</v>
      </c>
      <c r="K167" s="108" t="s">
        <v>100</v>
      </c>
      <c r="L167" s="1072" t="s">
        <v>100</v>
      </c>
    </row>
    <row r="168" spans="1:12" ht="15">
      <c r="A168" s="46" t="s">
        <v>113</v>
      </c>
      <c r="B168" s="47" t="s">
        <v>29</v>
      </c>
      <c r="C168" s="94" t="s">
        <v>255</v>
      </c>
      <c r="D168" s="94" t="s">
        <v>100</v>
      </c>
      <c r="E168" s="95" t="s">
        <v>255</v>
      </c>
      <c r="F168" s="95" t="s">
        <v>100</v>
      </c>
      <c r="G168" s="1064" t="s">
        <v>100</v>
      </c>
      <c r="H168" s="96" t="s">
        <v>255</v>
      </c>
      <c r="I168" s="96" t="s">
        <v>100</v>
      </c>
      <c r="J168" s="104" t="s">
        <v>100</v>
      </c>
      <c r="K168" s="104" t="s">
        <v>100</v>
      </c>
      <c r="L168" s="1070" t="s">
        <v>100</v>
      </c>
    </row>
    <row r="169" spans="1:12" ht="15">
      <c r="A169" s="46" t="s">
        <v>113</v>
      </c>
      <c r="B169" s="47" t="s">
        <v>30</v>
      </c>
      <c r="C169" s="94" t="s">
        <v>255</v>
      </c>
      <c r="D169" s="94" t="s">
        <v>100</v>
      </c>
      <c r="E169" s="95" t="s">
        <v>255</v>
      </c>
      <c r="F169" s="95" t="s">
        <v>100</v>
      </c>
      <c r="G169" s="1064" t="s">
        <v>100</v>
      </c>
      <c r="H169" s="96" t="s">
        <v>255</v>
      </c>
      <c r="I169" s="96" t="s">
        <v>100</v>
      </c>
      <c r="J169" s="104" t="s">
        <v>100</v>
      </c>
      <c r="K169" s="104" t="s">
        <v>100</v>
      </c>
      <c r="L169" s="1070" t="s">
        <v>100</v>
      </c>
    </row>
    <row r="170" spans="1:12" ht="14.25">
      <c r="A170" s="44" t="s">
        <v>113</v>
      </c>
      <c r="B170" s="48" t="s">
        <v>31</v>
      </c>
      <c r="C170" s="105">
        <v>11815.461764705882</v>
      </c>
      <c r="D170" s="105">
        <v>11560.926827094474</v>
      </c>
      <c r="E170" s="106">
        <v>12051.771000000001</v>
      </c>
      <c r="F170" s="106">
        <v>11792.145363636364</v>
      </c>
      <c r="G170" s="1071">
        <v>2.2016828011995901</v>
      </c>
      <c r="H170" s="107">
        <v>270</v>
      </c>
      <c r="I170" s="107">
        <v>7.392465480993228</v>
      </c>
      <c r="J170" s="108">
        <v>0</v>
      </c>
      <c r="K170" s="108">
        <v>7.0979517339282094E-2</v>
      </c>
      <c r="L170" s="1072">
        <v>-5.2826637595277517E-2</v>
      </c>
    </row>
    <row r="171" spans="1:12" ht="15">
      <c r="A171" s="46" t="s">
        <v>113</v>
      </c>
      <c r="B171" s="47" t="s">
        <v>32</v>
      </c>
      <c r="C171" s="94">
        <v>11815.461764705882</v>
      </c>
      <c r="D171" s="94">
        <v>10966.945098039216</v>
      </c>
      <c r="E171" s="95">
        <v>12051.771000000001</v>
      </c>
      <c r="F171" s="95">
        <v>11186.284</v>
      </c>
      <c r="G171" s="1064">
        <v>7.7370376078418985</v>
      </c>
      <c r="H171" s="96">
        <v>270</v>
      </c>
      <c r="I171" s="96">
        <v>6.5929727595736232</v>
      </c>
      <c r="J171" s="104">
        <v>133.33333333333331</v>
      </c>
      <c r="K171" s="104">
        <v>7.0979517339282094E-2</v>
      </c>
      <c r="L171" s="1070">
        <v>1.7919736653042258E-2</v>
      </c>
    </row>
    <row r="172" spans="1:12" ht="15.75" thickBot="1">
      <c r="A172" s="49" t="s">
        <v>113</v>
      </c>
      <c r="B172" s="50" t="s">
        <v>33</v>
      </c>
      <c r="C172" s="109" t="s">
        <v>100</v>
      </c>
      <c r="D172" s="109" t="s">
        <v>255</v>
      </c>
      <c r="E172" s="110" t="s">
        <v>100</v>
      </c>
      <c r="F172" s="110" t="s">
        <v>255</v>
      </c>
      <c r="G172" s="1073" t="s">
        <v>100</v>
      </c>
      <c r="H172" s="104" t="s">
        <v>100</v>
      </c>
      <c r="I172" s="104" t="s">
        <v>100</v>
      </c>
      <c r="J172" s="104" t="s">
        <v>100</v>
      </c>
      <c r="K172" s="104" t="s">
        <v>100</v>
      </c>
      <c r="L172" s="1070" t="s">
        <v>100</v>
      </c>
    </row>
    <row r="173" spans="1:12" ht="15" thickBot="1">
      <c r="A173" s="35"/>
      <c r="B173" s="43"/>
      <c r="C173" s="86"/>
      <c r="D173" s="86"/>
      <c r="E173" s="86"/>
      <c r="F173" s="86"/>
      <c r="G173" s="1058"/>
      <c r="H173" s="85"/>
      <c r="I173" s="85"/>
      <c r="J173" s="85"/>
      <c r="K173" s="85"/>
      <c r="L173" s="1059"/>
    </row>
    <row r="174" spans="1:12" ht="14.25">
      <c r="A174" s="44" t="s">
        <v>114</v>
      </c>
      <c r="B174" s="45" t="s">
        <v>25</v>
      </c>
      <c r="C174" s="100">
        <v>12937.861281629968</v>
      </c>
      <c r="D174" s="100">
        <v>12956.583831693431</v>
      </c>
      <c r="E174" s="101">
        <v>13196.618507262569</v>
      </c>
      <c r="F174" s="101">
        <v>13215.715508327301</v>
      </c>
      <c r="G174" s="1068">
        <v>-0.14450221066501723</v>
      </c>
      <c r="H174" s="102">
        <v>412.41843317972342</v>
      </c>
      <c r="I174" s="102">
        <v>4.5231365770479393</v>
      </c>
      <c r="J174" s="103">
        <v>55.000000000000007</v>
      </c>
      <c r="K174" s="103">
        <v>2.2003650375177446</v>
      </c>
      <c r="L174" s="1069">
        <v>-0.27575806117344781</v>
      </c>
    </row>
    <row r="175" spans="1:12" ht="15">
      <c r="A175" s="46" t="s">
        <v>114</v>
      </c>
      <c r="B175" s="47" t="s">
        <v>26</v>
      </c>
      <c r="C175" s="94">
        <v>12952.827450980392</v>
      </c>
      <c r="D175" s="94">
        <v>12922.771568627451</v>
      </c>
      <c r="E175" s="95">
        <v>13211.884</v>
      </c>
      <c r="F175" s="95">
        <v>13181.227000000001</v>
      </c>
      <c r="G175" s="1064">
        <v>0.23258077567436813</v>
      </c>
      <c r="H175" s="96">
        <v>396.4</v>
      </c>
      <c r="I175" s="96">
        <v>5.5659121171770911</v>
      </c>
      <c r="J175" s="104">
        <v>33.75</v>
      </c>
      <c r="K175" s="104">
        <v>1.0849726221861691</v>
      </c>
      <c r="L175" s="1070">
        <v>-0.32995486278022645</v>
      </c>
    </row>
    <row r="176" spans="1:12" ht="15">
      <c r="A176" s="46" t="s">
        <v>114</v>
      </c>
      <c r="B176" s="47" t="s">
        <v>27</v>
      </c>
      <c r="C176" s="94">
        <v>12924.376470588235</v>
      </c>
      <c r="D176" s="94">
        <v>12996.890196078431</v>
      </c>
      <c r="E176" s="95">
        <v>13182.864</v>
      </c>
      <c r="F176" s="95">
        <v>13256.828</v>
      </c>
      <c r="G176" s="1064">
        <v>-0.5579313543179405</v>
      </c>
      <c r="H176" s="96">
        <v>428</v>
      </c>
      <c r="I176" s="96">
        <v>1.9047619047619049</v>
      </c>
      <c r="J176" s="104">
        <v>83.333333333333343</v>
      </c>
      <c r="K176" s="104">
        <v>1.1153924153315757</v>
      </c>
      <c r="L176" s="1070">
        <v>5.419680160677931E-2</v>
      </c>
    </row>
    <row r="177" spans="1:12" ht="14.25">
      <c r="A177" s="44" t="s">
        <v>114</v>
      </c>
      <c r="B177" s="48" t="s">
        <v>28</v>
      </c>
      <c r="C177" s="105">
        <v>12408.973660180678</v>
      </c>
      <c r="D177" s="105">
        <v>12453.263316327695</v>
      </c>
      <c r="E177" s="106">
        <v>12657.153133384292</v>
      </c>
      <c r="F177" s="106">
        <v>12702.328582654249</v>
      </c>
      <c r="G177" s="1071">
        <v>-0.35564699004595235</v>
      </c>
      <c r="H177" s="107">
        <v>373.79642857142858</v>
      </c>
      <c r="I177" s="107">
        <v>0.28633047123185196</v>
      </c>
      <c r="J177" s="108">
        <v>120.90729783037474</v>
      </c>
      <c r="K177" s="108">
        <v>11.356722774285135</v>
      </c>
      <c r="L177" s="1072">
        <v>2.3896198383106029</v>
      </c>
    </row>
    <row r="178" spans="1:12" ht="15">
      <c r="A178" s="46" t="s">
        <v>114</v>
      </c>
      <c r="B178" s="47" t="s">
        <v>29</v>
      </c>
      <c r="C178" s="94">
        <v>12321.546078431373</v>
      </c>
      <c r="D178" s="94">
        <v>12389.960784313726</v>
      </c>
      <c r="E178" s="95">
        <v>12567.977000000001</v>
      </c>
      <c r="F178" s="95">
        <v>12637.76</v>
      </c>
      <c r="G178" s="1064">
        <v>-0.55217855062922105</v>
      </c>
      <c r="H178" s="96">
        <v>362.1</v>
      </c>
      <c r="I178" s="96">
        <v>0.41597337770382692</v>
      </c>
      <c r="J178" s="104">
        <v>142.1875</v>
      </c>
      <c r="K178" s="104">
        <v>6.286757250050699</v>
      </c>
      <c r="L178" s="1070">
        <v>1.7589892981582338</v>
      </c>
    </row>
    <row r="179" spans="1:12" ht="15">
      <c r="A179" s="46" t="s">
        <v>114</v>
      </c>
      <c r="B179" s="47" t="s">
        <v>30</v>
      </c>
      <c r="C179" s="94">
        <v>12510.053921568626</v>
      </c>
      <c r="D179" s="94">
        <v>12513.710784313726</v>
      </c>
      <c r="E179" s="95">
        <v>12760.254999999999</v>
      </c>
      <c r="F179" s="95">
        <v>12763.985000000001</v>
      </c>
      <c r="G179" s="1064">
        <v>-2.9222848506962221E-2</v>
      </c>
      <c r="H179" s="96">
        <v>388.3</v>
      </c>
      <c r="I179" s="96">
        <v>0.83095299922097865</v>
      </c>
      <c r="J179" s="104">
        <v>99.203187250996024</v>
      </c>
      <c r="K179" s="104">
        <v>5.0699655242344353</v>
      </c>
      <c r="L179" s="1070">
        <v>0.63063054015236997</v>
      </c>
    </row>
    <row r="180" spans="1:12" ht="14.25">
      <c r="A180" s="44" t="s">
        <v>114</v>
      </c>
      <c r="B180" s="48" t="s">
        <v>31</v>
      </c>
      <c r="C180" s="105">
        <v>11955.444875591636</v>
      </c>
      <c r="D180" s="105">
        <v>11970.295427185247</v>
      </c>
      <c r="E180" s="106">
        <v>12194.553773103469</v>
      </c>
      <c r="F180" s="106">
        <v>12209.701335728952</v>
      </c>
      <c r="G180" s="1071">
        <v>-0.12406169658841135</v>
      </c>
      <c r="H180" s="107">
        <v>332.09442782348543</v>
      </c>
      <c r="I180" s="107">
        <v>1.5518221408032324</v>
      </c>
      <c r="J180" s="108">
        <v>113.74900079936052</v>
      </c>
      <c r="K180" s="108">
        <v>27.114175623605757</v>
      </c>
      <c r="L180" s="1072">
        <v>4.9882470774437451</v>
      </c>
    </row>
    <row r="181" spans="1:12" ht="15">
      <c r="A181" s="46" t="s">
        <v>114</v>
      </c>
      <c r="B181" s="47" t="s">
        <v>32</v>
      </c>
      <c r="C181" s="94">
        <v>11865.101960784314</v>
      </c>
      <c r="D181" s="94">
        <v>11855.899019607843</v>
      </c>
      <c r="E181" s="95">
        <v>12102.404</v>
      </c>
      <c r="F181" s="95">
        <v>12093.017</v>
      </c>
      <c r="G181" s="1064">
        <v>7.7623309385909459E-2</v>
      </c>
      <c r="H181" s="96">
        <v>321.60000000000002</v>
      </c>
      <c r="I181" s="96">
        <v>3.3419023136246895</v>
      </c>
      <c r="J181" s="104">
        <v>142.74924471299093</v>
      </c>
      <c r="K181" s="104">
        <v>16.294869194889475</v>
      </c>
      <c r="L181" s="1070">
        <v>4.5863442567925521</v>
      </c>
    </row>
    <row r="182" spans="1:12" ht="15.75" thickBot="1">
      <c r="A182" s="49" t="s">
        <v>114</v>
      </c>
      <c r="B182" s="50" t="s">
        <v>33</v>
      </c>
      <c r="C182" s="109">
        <v>12081.229411764705</v>
      </c>
      <c r="D182" s="109">
        <v>12086.348039215687</v>
      </c>
      <c r="E182" s="110">
        <v>12322.853999999999</v>
      </c>
      <c r="F182" s="110">
        <v>12328.075000000001</v>
      </c>
      <c r="G182" s="1073">
        <v>-4.2350488620497256E-2</v>
      </c>
      <c r="H182" s="104">
        <v>347.9</v>
      </c>
      <c r="I182" s="104">
        <v>0.89907192575405037</v>
      </c>
      <c r="J182" s="104">
        <v>81.154499151103565</v>
      </c>
      <c r="K182" s="104">
        <v>10.819306428716285</v>
      </c>
      <c r="L182" s="1070">
        <v>0.40190282065119831</v>
      </c>
    </row>
    <row r="183" spans="1:12" ht="15.75" thickBot="1">
      <c r="A183" s="51"/>
      <c r="B183" s="52"/>
      <c r="C183" s="111"/>
      <c r="D183" s="111"/>
      <c r="E183" s="111"/>
      <c r="F183" s="111"/>
      <c r="G183" s="1074"/>
      <c r="H183" s="112"/>
      <c r="I183" s="112"/>
      <c r="J183" s="112"/>
      <c r="K183" s="112"/>
      <c r="L183" s="1075"/>
    </row>
    <row r="184" spans="1:12" ht="15">
      <c r="A184" s="46" t="s">
        <v>115</v>
      </c>
      <c r="B184" s="53" t="s">
        <v>30</v>
      </c>
      <c r="C184" s="113">
        <v>12419.23431372549</v>
      </c>
      <c r="D184" s="113">
        <v>12256.287254901961</v>
      </c>
      <c r="E184" s="114">
        <v>12667.619000000001</v>
      </c>
      <c r="F184" s="114">
        <v>12501.413</v>
      </c>
      <c r="G184" s="1076">
        <v>1.329497713578458</v>
      </c>
      <c r="H184" s="115">
        <v>410</v>
      </c>
      <c r="I184" s="115">
        <v>-0.2190313944998728</v>
      </c>
      <c r="J184" s="115">
        <v>77.528089887640448</v>
      </c>
      <c r="K184" s="115">
        <v>1.6021091056580814</v>
      </c>
      <c r="L184" s="1077">
        <v>2.800227863296656E-2</v>
      </c>
    </row>
    <row r="185" spans="1:12" ht="15.75" thickBot="1">
      <c r="A185" s="49" t="s">
        <v>115</v>
      </c>
      <c r="B185" s="50" t="s">
        <v>33</v>
      </c>
      <c r="C185" s="109">
        <v>12258.408823529411</v>
      </c>
      <c r="D185" s="109">
        <v>12094.97156862745</v>
      </c>
      <c r="E185" s="110">
        <v>12503.576999999999</v>
      </c>
      <c r="F185" s="110">
        <v>12336.870999999999</v>
      </c>
      <c r="G185" s="1073">
        <v>1.3512826712705364</v>
      </c>
      <c r="H185" s="104">
        <v>366.5</v>
      </c>
      <c r="I185" s="104">
        <v>0.32849712565014744</v>
      </c>
      <c r="J185" s="104">
        <v>45.914396887159533</v>
      </c>
      <c r="K185" s="104">
        <v>3.802474143175826</v>
      </c>
      <c r="L185" s="1070">
        <v>-0.74298040227871986</v>
      </c>
    </row>
    <row r="186" spans="1:12" ht="15.75" thickBot="1">
      <c r="A186" s="51"/>
      <c r="B186" s="52"/>
      <c r="C186" s="111"/>
      <c r="D186" s="111"/>
      <c r="E186" s="111"/>
      <c r="F186" s="111"/>
      <c r="G186" s="1074"/>
      <c r="H186" s="112"/>
      <c r="I186" s="112"/>
      <c r="J186" s="112"/>
      <c r="K186" s="112"/>
      <c r="L186" s="1075"/>
    </row>
    <row r="187" spans="1:12" ht="14.25">
      <c r="A187" s="44" t="s">
        <v>116</v>
      </c>
      <c r="B187" s="45" t="s">
        <v>25</v>
      </c>
      <c r="C187" s="100" t="s">
        <v>100</v>
      </c>
      <c r="D187" s="100" t="s">
        <v>100</v>
      </c>
      <c r="E187" s="101" t="s">
        <v>100</v>
      </c>
      <c r="F187" s="101" t="s">
        <v>100</v>
      </c>
      <c r="G187" s="1068" t="s">
        <v>100</v>
      </c>
      <c r="H187" s="102" t="s">
        <v>100</v>
      </c>
      <c r="I187" s="102" t="s">
        <v>100</v>
      </c>
      <c r="J187" s="103" t="s">
        <v>100</v>
      </c>
      <c r="K187" s="103" t="s">
        <v>100</v>
      </c>
      <c r="L187" s="1069" t="s">
        <v>100</v>
      </c>
    </row>
    <row r="188" spans="1:12" ht="15">
      <c r="A188" s="39" t="s">
        <v>116</v>
      </c>
      <c r="B188" s="47" t="s">
        <v>26</v>
      </c>
      <c r="C188" s="94" t="s">
        <v>100</v>
      </c>
      <c r="D188" s="94" t="s">
        <v>100</v>
      </c>
      <c r="E188" s="95" t="s">
        <v>100</v>
      </c>
      <c r="F188" s="95" t="s">
        <v>100</v>
      </c>
      <c r="G188" s="1064" t="s">
        <v>100</v>
      </c>
      <c r="H188" s="96" t="s">
        <v>100</v>
      </c>
      <c r="I188" s="96" t="s">
        <v>100</v>
      </c>
      <c r="J188" s="104" t="s">
        <v>100</v>
      </c>
      <c r="K188" s="104" t="s">
        <v>100</v>
      </c>
      <c r="L188" s="1070" t="s">
        <v>100</v>
      </c>
    </row>
    <row r="189" spans="1:12" ht="15">
      <c r="A189" s="39" t="s">
        <v>116</v>
      </c>
      <c r="B189" s="47" t="s">
        <v>27</v>
      </c>
      <c r="C189" s="94" t="s">
        <v>100</v>
      </c>
      <c r="D189" s="94" t="s">
        <v>100</v>
      </c>
      <c r="E189" s="95" t="s">
        <v>100</v>
      </c>
      <c r="F189" s="95" t="s">
        <v>100</v>
      </c>
      <c r="G189" s="1064" t="s">
        <v>100</v>
      </c>
      <c r="H189" s="96" t="s">
        <v>100</v>
      </c>
      <c r="I189" s="96" t="s">
        <v>100</v>
      </c>
      <c r="J189" s="104" t="s">
        <v>100</v>
      </c>
      <c r="K189" s="104" t="s">
        <v>100</v>
      </c>
      <c r="L189" s="1070" t="s">
        <v>100</v>
      </c>
    </row>
    <row r="190" spans="1:12" ht="15">
      <c r="A190" s="39" t="s">
        <v>116</v>
      </c>
      <c r="B190" s="47" t="s">
        <v>34</v>
      </c>
      <c r="C190" s="94" t="s">
        <v>100</v>
      </c>
      <c r="D190" s="94" t="s">
        <v>100</v>
      </c>
      <c r="E190" s="95" t="s">
        <v>100</v>
      </c>
      <c r="F190" s="95" t="s">
        <v>100</v>
      </c>
      <c r="G190" s="1064" t="s">
        <v>100</v>
      </c>
      <c r="H190" s="96" t="s">
        <v>100</v>
      </c>
      <c r="I190" s="96" t="s">
        <v>100</v>
      </c>
      <c r="J190" s="104" t="s">
        <v>100</v>
      </c>
      <c r="K190" s="104" t="s">
        <v>100</v>
      </c>
      <c r="L190" s="1070" t="s">
        <v>100</v>
      </c>
    </row>
    <row r="191" spans="1:12" ht="14.25">
      <c r="A191" s="54" t="s">
        <v>116</v>
      </c>
      <c r="B191" s="48" t="s">
        <v>28</v>
      </c>
      <c r="C191" s="105" t="s">
        <v>100</v>
      </c>
      <c r="D191" s="105" t="s">
        <v>100</v>
      </c>
      <c r="E191" s="106" t="s">
        <v>100</v>
      </c>
      <c r="F191" s="106" t="s">
        <v>100</v>
      </c>
      <c r="G191" s="1071" t="s">
        <v>100</v>
      </c>
      <c r="H191" s="107" t="s">
        <v>100</v>
      </c>
      <c r="I191" s="107" t="s">
        <v>100</v>
      </c>
      <c r="J191" s="108" t="s">
        <v>100</v>
      </c>
      <c r="K191" s="108" t="s">
        <v>100</v>
      </c>
      <c r="L191" s="1072" t="s">
        <v>100</v>
      </c>
    </row>
    <row r="192" spans="1:12" ht="15">
      <c r="A192" s="39" t="s">
        <v>116</v>
      </c>
      <c r="B192" s="47" t="s">
        <v>30</v>
      </c>
      <c r="C192" s="94" t="s">
        <v>100</v>
      </c>
      <c r="D192" s="94" t="s">
        <v>100</v>
      </c>
      <c r="E192" s="95" t="s">
        <v>100</v>
      </c>
      <c r="F192" s="95" t="s">
        <v>100</v>
      </c>
      <c r="G192" s="1064" t="s">
        <v>100</v>
      </c>
      <c r="H192" s="96" t="s">
        <v>100</v>
      </c>
      <c r="I192" s="96" t="s">
        <v>100</v>
      </c>
      <c r="J192" s="104" t="s">
        <v>100</v>
      </c>
      <c r="K192" s="104" t="s">
        <v>100</v>
      </c>
      <c r="L192" s="1070" t="s">
        <v>100</v>
      </c>
    </row>
    <row r="193" spans="1:12" ht="15">
      <c r="A193" s="39" t="s">
        <v>116</v>
      </c>
      <c r="B193" s="47" t="s">
        <v>35</v>
      </c>
      <c r="C193" s="94" t="s">
        <v>100</v>
      </c>
      <c r="D193" s="94" t="s">
        <v>100</v>
      </c>
      <c r="E193" s="95" t="s">
        <v>100</v>
      </c>
      <c r="F193" s="95" t="s">
        <v>100</v>
      </c>
      <c r="G193" s="1064" t="s">
        <v>100</v>
      </c>
      <c r="H193" s="96" t="s">
        <v>100</v>
      </c>
      <c r="I193" s="96" t="s">
        <v>100</v>
      </c>
      <c r="J193" s="104" t="s">
        <v>100</v>
      </c>
      <c r="K193" s="104" t="s">
        <v>100</v>
      </c>
      <c r="L193" s="1070" t="s">
        <v>100</v>
      </c>
    </row>
    <row r="194" spans="1:12" ht="14.25">
      <c r="A194" s="54" t="s">
        <v>116</v>
      </c>
      <c r="B194" s="48" t="s">
        <v>31</v>
      </c>
      <c r="C194" s="105" t="s">
        <v>100</v>
      </c>
      <c r="D194" s="105" t="s">
        <v>100</v>
      </c>
      <c r="E194" s="106" t="s">
        <v>100</v>
      </c>
      <c r="F194" s="106" t="s">
        <v>100</v>
      </c>
      <c r="G194" s="1071" t="s">
        <v>100</v>
      </c>
      <c r="H194" s="107" t="s">
        <v>100</v>
      </c>
      <c r="I194" s="107" t="s">
        <v>100</v>
      </c>
      <c r="J194" s="108" t="s">
        <v>100</v>
      </c>
      <c r="K194" s="108" t="s">
        <v>100</v>
      </c>
      <c r="L194" s="1072" t="s">
        <v>100</v>
      </c>
    </row>
    <row r="195" spans="1:12" ht="15">
      <c r="A195" s="39" t="s">
        <v>116</v>
      </c>
      <c r="B195" s="47" t="s">
        <v>33</v>
      </c>
      <c r="C195" s="94" t="s">
        <v>100</v>
      </c>
      <c r="D195" s="94" t="s">
        <v>100</v>
      </c>
      <c r="E195" s="95" t="s">
        <v>100</v>
      </c>
      <c r="F195" s="95" t="s">
        <v>100</v>
      </c>
      <c r="G195" s="1064" t="s">
        <v>100</v>
      </c>
      <c r="H195" s="96" t="s">
        <v>100</v>
      </c>
      <c r="I195" s="96" t="s">
        <v>100</v>
      </c>
      <c r="J195" s="104" t="s">
        <v>100</v>
      </c>
      <c r="K195" s="104" t="s">
        <v>100</v>
      </c>
      <c r="L195" s="1070" t="s">
        <v>100</v>
      </c>
    </row>
    <row r="196" spans="1:12" ht="15.75" thickBot="1">
      <c r="A196" s="55" t="s">
        <v>116</v>
      </c>
      <c r="B196" s="47" t="s">
        <v>36</v>
      </c>
      <c r="C196" s="109" t="s">
        <v>100</v>
      </c>
      <c r="D196" s="109" t="s">
        <v>100</v>
      </c>
      <c r="E196" s="110" t="s">
        <v>100</v>
      </c>
      <c r="F196" s="110" t="s">
        <v>100</v>
      </c>
      <c r="G196" s="1073" t="s">
        <v>100</v>
      </c>
      <c r="H196" s="104" t="s">
        <v>100</v>
      </c>
      <c r="I196" s="104" t="s">
        <v>100</v>
      </c>
      <c r="J196" s="104" t="s">
        <v>100</v>
      </c>
      <c r="K196" s="104" t="s">
        <v>100</v>
      </c>
      <c r="L196" s="1070" t="s">
        <v>100</v>
      </c>
    </row>
    <row r="197" spans="1:12" ht="15.75" thickBot="1">
      <c r="A197" s="51"/>
      <c r="B197" s="52"/>
      <c r="C197" s="111"/>
      <c r="D197" s="111"/>
      <c r="E197" s="111"/>
      <c r="F197" s="111"/>
      <c r="G197" s="1074"/>
      <c r="H197" s="112"/>
      <c r="I197" s="112"/>
      <c r="J197" s="112"/>
      <c r="K197" s="112"/>
      <c r="L197" s="1075"/>
    </row>
    <row r="198" spans="1:12" ht="14.25">
      <c r="A198" s="44" t="s">
        <v>24</v>
      </c>
      <c r="B198" s="45" t="s">
        <v>28</v>
      </c>
      <c r="C198" s="100">
        <v>11591.615467456295</v>
      </c>
      <c r="D198" s="100">
        <v>11479.750955588066</v>
      </c>
      <c r="E198" s="101">
        <v>11823.44777680542</v>
      </c>
      <c r="F198" s="101">
        <v>11709.345974699827</v>
      </c>
      <c r="G198" s="1068">
        <v>0.97445068539379642</v>
      </c>
      <c r="H198" s="102">
        <v>355.19405405405405</v>
      </c>
      <c r="I198" s="102">
        <v>3.0620764284848065</v>
      </c>
      <c r="J198" s="103">
        <v>82.266009852216754</v>
      </c>
      <c r="K198" s="103">
        <v>3.7517744879334818</v>
      </c>
      <c r="L198" s="1069">
        <v>0.16139599483125311</v>
      </c>
    </row>
    <row r="199" spans="1:12" ht="15">
      <c r="A199" s="46" t="s">
        <v>24</v>
      </c>
      <c r="B199" s="47" t="s">
        <v>29</v>
      </c>
      <c r="C199" s="94">
        <v>10686.443137254902</v>
      </c>
      <c r="D199" s="94">
        <v>11201.844117647059</v>
      </c>
      <c r="E199" s="95">
        <v>10900.172</v>
      </c>
      <c r="F199" s="95">
        <v>11425.880999999999</v>
      </c>
      <c r="G199" s="1064">
        <v>-4.6010368915972339</v>
      </c>
      <c r="H199" s="96">
        <v>328.2</v>
      </c>
      <c r="I199" s="96">
        <v>7.8540913572132691</v>
      </c>
      <c r="J199" s="104">
        <v>25.714285714285712</v>
      </c>
      <c r="K199" s="104">
        <v>0.44615696613263028</v>
      </c>
      <c r="L199" s="1070">
        <v>-0.17287380854016782</v>
      </c>
    </row>
    <row r="200" spans="1:12" ht="15">
      <c r="A200" s="46" t="s">
        <v>24</v>
      </c>
      <c r="B200" s="47" t="s">
        <v>30</v>
      </c>
      <c r="C200" s="94">
        <v>11428.038235294118</v>
      </c>
      <c r="D200" s="94">
        <v>11043.938235294117</v>
      </c>
      <c r="E200" s="95">
        <v>11656.599</v>
      </c>
      <c r="F200" s="95">
        <v>11264.816999999999</v>
      </c>
      <c r="G200" s="1064">
        <v>3.4779260062547048</v>
      </c>
      <c r="H200" s="96">
        <v>337.1</v>
      </c>
      <c r="I200" s="96">
        <v>1.7814009661835852</v>
      </c>
      <c r="J200" s="104">
        <v>126.47058823529412</v>
      </c>
      <c r="K200" s="104">
        <v>1.5615493814642061</v>
      </c>
      <c r="L200" s="1070">
        <v>0.35886101924276992</v>
      </c>
    </row>
    <row r="201" spans="1:12" ht="15">
      <c r="A201" s="46" t="s">
        <v>24</v>
      </c>
      <c r="B201" s="47" t="s">
        <v>35</v>
      </c>
      <c r="C201" s="94">
        <v>11923.032352941176</v>
      </c>
      <c r="D201" s="94">
        <v>11826.970588235294</v>
      </c>
      <c r="E201" s="95">
        <v>12161.493</v>
      </c>
      <c r="F201" s="95">
        <v>12063.51</v>
      </c>
      <c r="G201" s="1064">
        <v>0.81222629234775101</v>
      </c>
      <c r="H201" s="96">
        <v>378.3</v>
      </c>
      <c r="I201" s="96">
        <v>2.8268551236749211</v>
      </c>
      <c r="J201" s="104">
        <v>72</v>
      </c>
      <c r="K201" s="104">
        <v>1.7440681403366458</v>
      </c>
      <c r="L201" s="1070">
        <v>-2.4591215871348382E-2</v>
      </c>
    </row>
    <row r="202" spans="1:12" ht="14.25">
      <c r="A202" s="44" t="s">
        <v>24</v>
      </c>
      <c r="B202" s="48" t="s">
        <v>31</v>
      </c>
      <c r="C202" s="105">
        <v>10483.343190219015</v>
      </c>
      <c r="D202" s="105">
        <v>10536.518769681821</v>
      </c>
      <c r="E202" s="106">
        <v>10693.010054023396</v>
      </c>
      <c r="F202" s="106">
        <v>10747.249145075457</v>
      </c>
      <c r="G202" s="1071">
        <v>-0.50467882822753651</v>
      </c>
      <c r="H202" s="107">
        <v>291.11310629514963</v>
      </c>
      <c r="I202" s="107">
        <v>0.49493987719946236</v>
      </c>
      <c r="J202" s="108">
        <v>53.201581027667984</v>
      </c>
      <c r="K202" s="108">
        <v>19.65118637193267</v>
      </c>
      <c r="L202" s="1072">
        <v>-2.7223544840984601</v>
      </c>
    </row>
    <row r="203" spans="1:12" ht="15">
      <c r="A203" s="46" t="s">
        <v>24</v>
      </c>
      <c r="B203" s="47" t="s">
        <v>32</v>
      </c>
      <c r="C203" s="94">
        <v>10087.396078431373</v>
      </c>
      <c r="D203" s="94">
        <v>10135.695098039216</v>
      </c>
      <c r="E203" s="95">
        <v>10289.144</v>
      </c>
      <c r="F203" s="95">
        <v>10338.409</v>
      </c>
      <c r="G203" s="1064">
        <v>-0.47652399900216197</v>
      </c>
      <c r="H203" s="96">
        <v>269</v>
      </c>
      <c r="I203" s="96">
        <v>0.22354694485842877</v>
      </c>
      <c r="J203" s="104">
        <v>39.082969432314414</v>
      </c>
      <c r="K203" s="104">
        <v>6.4591360778746703</v>
      </c>
      <c r="L203" s="1070">
        <v>-1.6413237735579438</v>
      </c>
    </row>
    <row r="204" spans="1:12" ht="15">
      <c r="A204" s="46" t="s">
        <v>24</v>
      </c>
      <c r="B204" s="47" t="s">
        <v>33</v>
      </c>
      <c r="C204" s="94">
        <v>10589.233333333334</v>
      </c>
      <c r="D204" s="94">
        <v>10703.346078431372</v>
      </c>
      <c r="E204" s="95">
        <v>10801.018</v>
      </c>
      <c r="F204" s="95">
        <v>10917.413</v>
      </c>
      <c r="G204" s="1064">
        <v>-1.0661408522330376</v>
      </c>
      <c r="H204" s="96">
        <v>291.2</v>
      </c>
      <c r="I204" s="96">
        <v>0.41379310344827197</v>
      </c>
      <c r="J204" s="104">
        <v>83.116883116883116</v>
      </c>
      <c r="K204" s="104">
        <v>10.008111944838776</v>
      </c>
      <c r="L204" s="1070">
        <v>0.47503801487768627</v>
      </c>
    </row>
    <row r="205" spans="1:12" ht="15">
      <c r="A205" s="46" t="s">
        <v>24</v>
      </c>
      <c r="B205" s="47" t="s">
        <v>36</v>
      </c>
      <c r="C205" s="94">
        <v>10838.395098039216</v>
      </c>
      <c r="D205" s="94">
        <v>10802.617647058823</v>
      </c>
      <c r="E205" s="95">
        <v>11055.163</v>
      </c>
      <c r="F205" s="95">
        <v>11018.67</v>
      </c>
      <c r="G205" s="1064">
        <v>0.33119242158990508</v>
      </c>
      <c r="H205" s="96">
        <v>335.7</v>
      </c>
      <c r="I205" s="96">
        <v>3.165334972341737</v>
      </c>
      <c r="J205" s="104">
        <v>17.164179104477611</v>
      </c>
      <c r="K205" s="104">
        <v>3.183938349219225</v>
      </c>
      <c r="L205" s="1070">
        <v>-1.5560687254181995</v>
      </c>
    </row>
    <row r="206" spans="1:12" ht="14.25">
      <c r="A206" s="44" t="s">
        <v>24</v>
      </c>
      <c r="B206" s="48" t="s">
        <v>37</v>
      </c>
      <c r="C206" s="105">
        <v>7965.5205676722635</v>
      </c>
      <c r="D206" s="105">
        <v>8092.2828642959466</v>
      </c>
      <c r="E206" s="106">
        <v>8124.830979025709</v>
      </c>
      <c r="F206" s="106">
        <v>8254.1285215818662</v>
      </c>
      <c r="G206" s="1071">
        <v>-1.5664590418974709</v>
      </c>
      <c r="H206" s="107">
        <v>220.62428765264588</v>
      </c>
      <c r="I206" s="107">
        <v>-0.16968464857700452</v>
      </c>
      <c r="J206" s="108">
        <v>30.905861456483123</v>
      </c>
      <c r="K206" s="108">
        <v>7.473129182721558</v>
      </c>
      <c r="L206" s="1072">
        <v>-2.4844229927294501</v>
      </c>
    </row>
    <row r="207" spans="1:12" ht="15">
      <c r="A207" s="46" t="s">
        <v>24</v>
      </c>
      <c r="B207" s="47" t="s">
        <v>102</v>
      </c>
      <c r="C207" s="116">
        <v>7762.7833333333328</v>
      </c>
      <c r="D207" s="116">
        <v>7922.9372549019599</v>
      </c>
      <c r="E207" s="117">
        <v>7918.0389999999998</v>
      </c>
      <c r="F207" s="117">
        <v>8081.3959999999997</v>
      </c>
      <c r="G207" s="1078">
        <v>-2.0213958083479633</v>
      </c>
      <c r="H207" s="118">
        <v>210.8</v>
      </c>
      <c r="I207" s="118">
        <v>-0.42512990080301244</v>
      </c>
      <c r="J207" s="119">
        <v>25.857519788918204</v>
      </c>
      <c r="K207" s="119">
        <v>4.8367471101196511</v>
      </c>
      <c r="L207" s="1079">
        <v>-1.8664718499086472</v>
      </c>
    </row>
    <row r="208" spans="1:12" ht="15">
      <c r="A208" s="46" t="s">
        <v>24</v>
      </c>
      <c r="B208" s="47" t="s">
        <v>38</v>
      </c>
      <c r="C208" s="94">
        <v>8061.7039215686273</v>
      </c>
      <c r="D208" s="94">
        <v>8255.254901960785</v>
      </c>
      <c r="E208" s="95">
        <v>8222.9380000000001</v>
      </c>
      <c r="F208" s="95">
        <v>8420.36</v>
      </c>
      <c r="G208" s="1064">
        <v>-2.3445790916302922</v>
      </c>
      <c r="H208" s="96">
        <v>234.4</v>
      </c>
      <c r="I208" s="96">
        <v>-1.0135135135135158</v>
      </c>
      <c r="J208" s="104">
        <v>41.059602649006621</v>
      </c>
      <c r="K208" s="104">
        <v>2.1598053133238695</v>
      </c>
      <c r="L208" s="1070">
        <v>-0.51087031455020204</v>
      </c>
    </row>
    <row r="209" spans="1:12" ht="15.75" thickBot="1">
      <c r="A209" s="46" t="s">
        <v>24</v>
      </c>
      <c r="B209" s="47" t="s">
        <v>39</v>
      </c>
      <c r="C209" s="94">
        <v>9250.8950980392165</v>
      </c>
      <c r="D209" s="94">
        <v>9012.846078431372</v>
      </c>
      <c r="E209" s="95">
        <v>9435.9130000000005</v>
      </c>
      <c r="F209" s="95">
        <v>9193.1029999999992</v>
      </c>
      <c r="G209" s="1064">
        <v>2.6412191835553385</v>
      </c>
      <c r="H209" s="96">
        <v>257.89999999999998</v>
      </c>
      <c r="I209" s="96">
        <v>0.93933463796476613</v>
      </c>
      <c r="J209" s="104">
        <v>42.424242424242422</v>
      </c>
      <c r="K209" s="104">
        <v>0.47657675927803689</v>
      </c>
      <c r="L209" s="1070">
        <v>-0.10708082827060128</v>
      </c>
    </row>
    <row r="210" spans="1:12" ht="15.75" thickBot="1">
      <c r="A210" s="51"/>
      <c r="B210" s="52"/>
      <c r="C210" s="111"/>
      <c r="D210" s="111"/>
      <c r="E210" s="111"/>
      <c r="F210" s="111"/>
      <c r="G210" s="1074"/>
      <c r="H210" s="112"/>
      <c r="I210" s="112"/>
      <c r="J210" s="112"/>
      <c r="K210" s="112"/>
      <c r="L210" s="1075"/>
    </row>
    <row r="211" spans="1:12" ht="14.25">
      <c r="A211" s="44" t="s">
        <v>117</v>
      </c>
      <c r="B211" s="48" t="s">
        <v>25</v>
      </c>
      <c r="C211" s="105">
        <v>14040.211774422358</v>
      </c>
      <c r="D211" s="105">
        <v>13702.105515172396</v>
      </c>
      <c r="E211" s="106">
        <v>14321.016009910805</v>
      </c>
      <c r="F211" s="106">
        <v>13976.147625475844</v>
      </c>
      <c r="G211" s="1071">
        <v>2.4675496687394207</v>
      </c>
      <c r="H211" s="107">
        <v>333.53553719008261</v>
      </c>
      <c r="I211" s="107">
        <v>1.5828409584639296</v>
      </c>
      <c r="J211" s="108">
        <v>16.346153846153847</v>
      </c>
      <c r="K211" s="108">
        <v>1.2269316568647333</v>
      </c>
      <c r="L211" s="1072">
        <v>-0.61247407359158079</v>
      </c>
    </row>
    <row r="212" spans="1:12" ht="15">
      <c r="A212" s="46" t="s">
        <v>117</v>
      </c>
      <c r="B212" s="47" t="s">
        <v>26</v>
      </c>
      <c r="C212" s="94">
        <v>13682.769607843136</v>
      </c>
      <c r="D212" s="94">
        <v>12531.335294117647</v>
      </c>
      <c r="E212" s="95">
        <v>13956.424999999999</v>
      </c>
      <c r="F212" s="95">
        <v>12781.962</v>
      </c>
      <c r="G212" s="1064">
        <v>9.1884407104324026</v>
      </c>
      <c r="H212" s="96">
        <v>322.2</v>
      </c>
      <c r="I212" s="96">
        <v>-1.1049723756906147</v>
      </c>
      <c r="J212" s="104">
        <v>-25</v>
      </c>
      <c r="K212" s="104">
        <v>0.18251875887243968</v>
      </c>
      <c r="L212" s="1070">
        <v>-0.24195948661747901</v>
      </c>
    </row>
    <row r="213" spans="1:12" ht="15">
      <c r="A213" s="46" t="s">
        <v>117</v>
      </c>
      <c r="B213" s="47" t="s">
        <v>27</v>
      </c>
      <c r="C213" s="94">
        <v>13996.872549019607</v>
      </c>
      <c r="D213" s="94">
        <v>13839.314705882352</v>
      </c>
      <c r="E213" s="95">
        <v>14276.81</v>
      </c>
      <c r="F213" s="95">
        <v>14116.101000000001</v>
      </c>
      <c r="G213" s="1064">
        <v>1.1384800944680045</v>
      </c>
      <c r="H213" s="96">
        <v>328.9</v>
      </c>
      <c r="I213" s="96">
        <v>4.3464467005076104</v>
      </c>
      <c r="J213" s="104">
        <v>85</v>
      </c>
      <c r="K213" s="104">
        <v>0.75035489758669638</v>
      </c>
      <c r="L213" s="1070">
        <v>4.2891155103498613E-2</v>
      </c>
    </row>
    <row r="214" spans="1:12" ht="15">
      <c r="A214" s="46" t="s">
        <v>117</v>
      </c>
      <c r="B214" s="47" t="s">
        <v>34</v>
      </c>
      <c r="C214" s="94">
        <v>14346.282352941176</v>
      </c>
      <c r="D214" s="94">
        <v>14243.301960784313</v>
      </c>
      <c r="E214" s="95">
        <v>14633.208000000001</v>
      </c>
      <c r="F214" s="95">
        <v>14528.168</v>
      </c>
      <c r="G214" s="1064">
        <v>0.72300926035547552</v>
      </c>
      <c r="H214" s="96">
        <v>352.4</v>
      </c>
      <c r="I214" s="96">
        <v>2.7405247813411013</v>
      </c>
      <c r="J214" s="104">
        <v>-27.500000000000004</v>
      </c>
      <c r="K214" s="104">
        <v>0.29405800040559726</v>
      </c>
      <c r="L214" s="1070">
        <v>-0.4134057420776005</v>
      </c>
    </row>
    <row r="215" spans="1:12" ht="14.25">
      <c r="A215" s="44" t="s">
        <v>117</v>
      </c>
      <c r="B215" s="48" t="s">
        <v>28</v>
      </c>
      <c r="C215" s="105">
        <v>13516.986825791293</v>
      </c>
      <c r="D215" s="105">
        <v>13357.590646334384</v>
      </c>
      <c r="E215" s="106">
        <v>13787.326562307118</v>
      </c>
      <c r="F215" s="106">
        <v>13624.742459261071</v>
      </c>
      <c r="G215" s="1071">
        <v>1.1933003763717718</v>
      </c>
      <c r="H215" s="107">
        <v>300.54626865671645</v>
      </c>
      <c r="I215" s="107">
        <v>1.6588700025470562</v>
      </c>
      <c r="J215" s="108">
        <v>69.620253164556971</v>
      </c>
      <c r="K215" s="108">
        <v>9.5112553234638</v>
      </c>
      <c r="L215" s="1072">
        <v>-0.26943091636640837</v>
      </c>
    </row>
    <row r="216" spans="1:12" ht="15">
      <c r="A216" s="46" t="s">
        <v>117</v>
      </c>
      <c r="B216" s="47" t="s">
        <v>29</v>
      </c>
      <c r="C216" s="94">
        <v>12972.998039215687</v>
      </c>
      <c r="D216" s="94">
        <v>12514.713725490195</v>
      </c>
      <c r="E216" s="95">
        <v>13232.458000000001</v>
      </c>
      <c r="F216" s="95">
        <v>12765.008</v>
      </c>
      <c r="G216" s="1064">
        <v>3.6619640191373226</v>
      </c>
      <c r="H216" s="96">
        <v>264.10000000000002</v>
      </c>
      <c r="I216" s="96">
        <v>-2.257586972612867</v>
      </c>
      <c r="J216" s="104">
        <v>37.878787878787875</v>
      </c>
      <c r="K216" s="104">
        <v>0.92273372541066723</v>
      </c>
      <c r="L216" s="1070">
        <v>-0.24458144968660911</v>
      </c>
    </row>
    <row r="217" spans="1:12" ht="15">
      <c r="A217" s="46" t="s">
        <v>117</v>
      </c>
      <c r="B217" s="47" t="s">
        <v>30</v>
      </c>
      <c r="C217" s="94">
        <v>13570.770588235293</v>
      </c>
      <c r="D217" s="94">
        <v>13452.22156862745</v>
      </c>
      <c r="E217" s="95">
        <v>13842.186</v>
      </c>
      <c r="F217" s="95">
        <v>13721.266</v>
      </c>
      <c r="G217" s="1064">
        <v>0.88125979045956904</v>
      </c>
      <c r="H217" s="96">
        <v>298.3</v>
      </c>
      <c r="I217" s="96">
        <v>3.4327323162274741</v>
      </c>
      <c r="J217" s="104">
        <v>106.73400673400673</v>
      </c>
      <c r="K217" s="104">
        <v>6.2259176637598861</v>
      </c>
      <c r="L217" s="1070">
        <v>0.97299937582214291</v>
      </c>
    </row>
    <row r="218" spans="1:12" ht="15">
      <c r="A218" s="46" t="s">
        <v>117</v>
      </c>
      <c r="B218" s="47" t="s">
        <v>35</v>
      </c>
      <c r="C218" s="94">
        <v>13560.096078431374</v>
      </c>
      <c r="D218" s="94">
        <v>13472.976470588235</v>
      </c>
      <c r="E218" s="95">
        <v>13831.298000000001</v>
      </c>
      <c r="F218" s="95">
        <v>13742.436</v>
      </c>
      <c r="G218" s="1064">
        <v>0.64662480509278697</v>
      </c>
      <c r="H218" s="96">
        <v>320.7</v>
      </c>
      <c r="I218" s="96">
        <v>1.5516149461684539</v>
      </c>
      <c r="J218" s="104">
        <v>22.631578947368421</v>
      </c>
      <c r="K218" s="104">
        <v>2.3626039342932468</v>
      </c>
      <c r="L218" s="1070">
        <v>-0.99784884250194228</v>
      </c>
    </row>
    <row r="219" spans="1:12" ht="14.25">
      <c r="A219" s="44" t="s">
        <v>117</v>
      </c>
      <c r="B219" s="48" t="s">
        <v>31</v>
      </c>
      <c r="C219" s="105">
        <v>12254.869836533037</v>
      </c>
      <c r="D219" s="105">
        <v>12149.352219757844</v>
      </c>
      <c r="E219" s="106">
        <v>12499.967233263698</v>
      </c>
      <c r="F219" s="106">
        <v>12392.339264153001</v>
      </c>
      <c r="G219" s="1071">
        <v>0.86850405574377776</v>
      </c>
      <c r="H219" s="107">
        <v>258.61338320864508</v>
      </c>
      <c r="I219" s="107">
        <v>0.76107816124254168</v>
      </c>
      <c r="J219" s="108">
        <v>68.251748251748253</v>
      </c>
      <c r="K219" s="108">
        <v>12.198337051308052</v>
      </c>
      <c r="L219" s="1072">
        <v>-0.44757734557910744</v>
      </c>
    </row>
    <row r="220" spans="1:12" ht="15">
      <c r="A220" s="46" t="s">
        <v>117</v>
      </c>
      <c r="B220" s="47" t="s">
        <v>32</v>
      </c>
      <c r="C220" s="94">
        <v>11688.343137254902</v>
      </c>
      <c r="D220" s="94">
        <v>11622.76862745098</v>
      </c>
      <c r="E220" s="95">
        <v>11922.11</v>
      </c>
      <c r="F220" s="95">
        <v>11855.224</v>
      </c>
      <c r="G220" s="1064">
        <v>0.564190098812139</v>
      </c>
      <c r="H220" s="96">
        <v>229.2</v>
      </c>
      <c r="I220" s="96">
        <v>-1.504082509669102</v>
      </c>
      <c r="J220" s="104">
        <v>36.771300448430495</v>
      </c>
      <c r="K220" s="104">
        <v>3.0926789697830053</v>
      </c>
      <c r="L220" s="1070">
        <v>-0.85143139456082206</v>
      </c>
    </row>
    <row r="221" spans="1:12" ht="15">
      <c r="A221" s="46" t="s">
        <v>117</v>
      </c>
      <c r="B221" s="47" t="s">
        <v>33</v>
      </c>
      <c r="C221" s="94">
        <v>12408.979411764705</v>
      </c>
      <c r="D221" s="94">
        <v>12277.863725490197</v>
      </c>
      <c r="E221" s="95">
        <v>12657.159</v>
      </c>
      <c r="F221" s="95">
        <v>12523.421</v>
      </c>
      <c r="G221" s="1064">
        <v>1.067903091335821</v>
      </c>
      <c r="H221" s="96">
        <v>264.5</v>
      </c>
      <c r="I221" s="96">
        <v>1.069927397783726</v>
      </c>
      <c r="J221" s="96">
        <v>94.050991501416419</v>
      </c>
      <c r="K221" s="96">
        <v>6.9458527682011759</v>
      </c>
      <c r="L221" s="1065">
        <v>0.70248524078695596</v>
      </c>
    </row>
    <row r="222" spans="1:12" ht="15.75" thickBot="1">
      <c r="A222" s="56" t="s">
        <v>117</v>
      </c>
      <c r="B222" s="57" t="s">
        <v>36</v>
      </c>
      <c r="C222" s="97">
        <v>12449.560784313724</v>
      </c>
      <c r="D222" s="97">
        <v>12543.249019607843</v>
      </c>
      <c r="E222" s="98">
        <v>12698.552</v>
      </c>
      <c r="F222" s="98">
        <v>12794.114</v>
      </c>
      <c r="G222" s="1066">
        <v>-0.74692159222592436</v>
      </c>
      <c r="H222" s="99">
        <v>281.8</v>
      </c>
      <c r="I222" s="99">
        <v>-0.17711654268508678</v>
      </c>
      <c r="J222" s="99">
        <v>53.237410071942449</v>
      </c>
      <c r="K222" s="99">
        <v>2.1598053133238695</v>
      </c>
      <c r="L222" s="1067">
        <v>-0.29863119180524267</v>
      </c>
    </row>
    <row r="223" spans="1:12">
      <c r="G223" s="80"/>
      <c r="H223" s="80"/>
      <c r="I223" s="80"/>
      <c r="J223" s="80"/>
      <c r="K223" s="80"/>
      <c r="L223" s="80"/>
    </row>
    <row r="224" spans="1:12">
      <c r="G224" s="80"/>
      <c r="H224" s="80"/>
      <c r="I224" s="80"/>
      <c r="J224" s="80"/>
      <c r="K224" s="80"/>
      <c r="L224" s="1086"/>
    </row>
    <row r="225" spans="1:12" ht="13.5" thickBot="1">
      <c r="G225" s="80"/>
      <c r="H225" s="80"/>
      <c r="I225" s="80"/>
      <c r="J225" s="80"/>
      <c r="K225" s="80"/>
      <c r="L225" s="1080"/>
    </row>
    <row r="226" spans="1:12" ht="21" thickBot="1">
      <c r="A226" s="1028" t="s">
        <v>327</v>
      </c>
      <c r="B226" s="1019"/>
      <c r="C226" s="1019"/>
      <c r="D226" s="1019"/>
      <c r="E226" s="1019"/>
      <c r="F226" s="1019"/>
      <c r="G226" s="1170"/>
      <c r="H226" s="1170"/>
      <c r="I226" s="1170"/>
      <c r="J226" s="1170"/>
      <c r="K226" s="1170"/>
      <c r="L226" s="1171"/>
    </row>
    <row r="227" spans="1:12" ht="12.75" customHeight="1">
      <c r="A227" s="27"/>
      <c r="B227" s="28"/>
      <c r="C227" s="3" t="s">
        <v>9</v>
      </c>
      <c r="D227" s="3" t="s">
        <v>9</v>
      </c>
      <c r="E227" s="3"/>
      <c r="F227" s="3"/>
      <c r="G227" s="1020"/>
      <c r="H227" s="1213" t="s">
        <v>10</v>
      </c>
      <c r="I227" s="1214"/>
      <c r="J227" s="1051" t="s">
        <v>11</v>
      </c>
      <c r="K227" s="1021" t="s">
        <v>12</v>
      </c>
      <c r="L227" s="1022"/>
    </row>
    <row r="228" spans="1:12" ht="15.75" customHeight="1">
      <c r="A228" s="29" t="s">
        <v>13</v>
      </c>
      <c r="B228" s="30" t="s">
        <v>14</v>
      </c>
      <c r="C228" s="1023" t="s">
        <v>40</v>
      </c>
      <c r="D228" s="1023" t="s">
        <v>40</v>
      </c>
      <c r="E228" s="1024" t="s">
        <v>41</v>
      </c>
      <c r="F228" s="1025"/>
      <c r="G228" s="1052"/>
      <c r="H228" s="1211" t="s">
        <v>15</v>
      </c>
      <c r="I228" s="1212"/>
      <c r="J228" s="1053" t="s">
        <v>16</v>
      </c>
      <c r="K228" s="1026" t="s">
        <v>17</v>
      </c>
      <c r="L228" s="1027"/>
    </row>
    <row r="229" spans="1:12" ht="26.25" thickBot="1">
      <c r="A229" s="31" t="s">
        <v>18</v>
      </c>
      <c r="B229" s="32" t="s">
        <v>19</v>
      </c>
      <c r="C229" s="937" t="s">
        <v>407</v>
      </c>
      <c r="D229" s="937" t="s">
        <v>392</v>
      </c>
      <c r="E229" s="1014" t="s">
        <v>407</v>
      </c>
      <c r="F229" s="1015" t="s">
        <v>392</v>
      </c>
      <c r="G229" s="1050" t="s">
        <v>20</v>
      </c>
      <c r="H229" s="81" t="s">
        <v>407</v>
      </c>
      <c r="I229" s="951" t="s">
        <v>20</v>
      </c>
      <c r="J229" s="1054" t="s">
        <v>20</v>
      </c>
      <c r="K229" s="1016" t="s">
        <v>407</v>
      </c>
      <c r="L229" s="1055" t="s">
        <v>21</v>
      </c>
    </row>
    <row r="230" spans="1:12" ht="15" thickBot="1">
      <c r="A230" s="33" t="s">
        <v>22</v>
      </c>
      <c r="B230" s="34" t="s">
        <v>23</v>
      </c>
      <c r="C230" s="82">
        <v>10613.264408722078</v>
      </c>
      <c r="D230" s="82">
        <v>10669.663241763677</v>
      </c>
      <c r="E230" s="83">
        <v>10825.529696896519</v>
      </c>
      <c r="F230" s="687">
        <v>10883.413831206362</v>
      </c>
      <c r="G230" s="1056">
        <v>-0.53185641203746092</v>
      </c>
      <c r="H230" s="84">
        <v>307.75754231052247</v>
      </c>
      <c r="I230" s="84">
        <v>0.93582977336415674</v>
      </c>
      <c r="J230" s="85">
        <v>34.554455445544555</v>
      </c>
      <c r="K230" s="84">
        <v>100</v>
      </c>
      <c r="L230" s="1057" t="s">
        <v>23</v>
      </c>
    </row>
    <row r="231" spans="1:12" ht="15" thickBot="1">
      <c r="A231" s="35"/>
      <c r="B231" s="36"/>
      <c r="C231" s="86"/>
      <c r="D231" s="86"/>
      <c r="E231" s="86"/>
      <c r="F231" s="86"/>
      <c r="G231" s="1058"/>
      <c r="H231" s="85"/>
      <c r="I231" s="85"/>
      <c r="J231" s="85"/>
      <c r="K231" s="85"/>
      <c r="L231" s="1059"/>
    </row>
    <row r="232" spans="1:12" ht="15">
      <c r="A232" s="37" t="s">
        <v>108</v>
      </c>
      <c r="B232" s="38" t="s">
        <v>23</v>
      </c>
      <c r="C232" s="87" t="s">
        <v>100</v>
      </c>
      <c r="D232" s="87" t="s">
        <v>100</v>
      </c>
      <c r="E232" s="88" t="s">
        <v>100</v>
      </c>
      <c r="F232" s="88" t="s">
        <v>100</v>
      </c>
      <c r="G232" s="1060" t="s">
        <v>100</v>
      </c>
      <c r="H232" s="89" t="s">
        <v>100</v>
      </c>
      <c r="I232" s="89" t="s">
        <v>100</v>
      </c>
      <c r="J232" s="89" t="s">
        <v>100</v>
      </c>
      <c r="K232" s="89" t="s">
        <v>100</v>
      </c>
      <c r="L232" s="1061" t="s">
        <v>100</v>
      </c>
    </row>
    <row r="233" spans="1:12" ht="15">
      <c r="A233" s="46" t="s">
        <v>109</v>
      </c>
      <c r="B233" s="90" t="s">
        <v>23</v>
      </c>
      <c r="C233" s="91">
        <v>11959.980968919992</v>
      </c>
      <c r="D233" s="91">
        <v>11912.994927969521</v>
      </c>
      <c r="E233" s="92">
        <v>12199.180588298392</v>
      </c>
      <c r="F233" s="92">
        <v>12151.254826528912</v>
      </c>
      <c r="G233" s="1062">
        <v>0.39440998031616914</v>
      </c>
      <c r="H233" s="93">
        <v>359.83473684210526</v>
      </c>
      <c r="I233" s="93">
        <v>1.9326190270926957</v>
      </c>
      <c r="J233" s="93">
        <v>67.64705882352942</v>
      </c>
      <c r="K233" s="93">
        <v>20.97130242825607</v>
      </c>
      <c r="L233" s="1063">
        <v>4.1396192599392378</v>
      </c>
    </row>
    <row r="234" spans="1:12" ht="15">
      <c r="A234" s="39" t="s">
        <v>110</v>
      </c>
      <c r="B234" s="40" t="s">
        <v>23</v>
      </c>
      <c r="C234" s="94">
        <v>11905.089299270074</v>
      </c>
      <c r="D234" s="94">
        <v>11823.815201586254</v>
      </c>
      <c r="E234" s="95">
        <v>12143.191085255476</v>
      </c>
      <c r="F234" s="95">
        <v>12060.291505617979</v>
      </c>
      <c r="G234" s="1064">
        <v>0.68737625121979784</v>
      </c>
      <c r="H234" s="96">
        <v>398.26511627906979</v>
      </c>
      <c r="I234" s="96">
        <v>-3.0440728159567945</v>
      </c>
      <c r="J234" s="96">
        <v>120.51282051282051</v>
      </c>
      <c r="K234" s="96">
        <v>6.3281824871228842</v>
      </c>
      <c r="L234" s="1065">
        <v>2.466796348509023</v>
      </c>
    </row>
    <row r="235" spans="1:12" ht="15">
      <c r="A235" s="39" t="s">
        <v>111</v>
      </c>
      <c r="B235" s="40" t="s">
        <v>23</v>
      </c>
      <c r="C235" s="94" t="s">
        <v>100</v>
      </c>
      <c r="D235" s="94" t="s">
        <v>100</v>
      </c>
      <c r="E235" s="95" t="s">
        <v>100</v>
      </c>
      <c r="F235" s="95" t="s">
        <v>100</v>
      </c>
      <c r="G235" s="1064" t="s">
        <v>100</v>
      </c>
      <c r="H235" s="96" t="s">
        <v>100</v>
      </c>
      <c r="I235" s="96" t="s">
        <v>100</v>
      </c>
      <c r="J235" s="96" t="s">
        <v>100</v>
      </c>
      <c r="K235" s="96" t="s">
        <v>100</v>
      </c>
      <c r="L235" s="1065" t="s">
        <v>100</v>
      </c>
    </row>
    <row r="236" spans="1:12" ht="15">
      <c r="A236" s="39" t="s">
        <v>98</v>
      </c>
      <c r="B236" s="40" t="s">
        <v>23</v>
      </c>
      <c r="C236" s="94">
        <v>9526.3108982984395</v>
      </c>
      <c r="D236" s="94">
        <v>9887.7476219818418</v>
      </c>
      <c r="E236" s="95">
        <v>9716.8371162644089</v>
      </c>
      <c r="F236" s="95">
        <v>10085.502574421478</v>
      </c>
      <c r="G236" s="1064">
        <v>-3.6553999707666178</v>
      </c>
      <c r="H236" s="96">
        <v>283.98516624040917</v>
      </c>
      <c r="I236" s="96">
        <v>-1.2672673623334643</v>
      </c>
      <c r="J236" s="96">
        <v>26.332794830371569</v>
      </c>
      <c r="K236" s="96">
        <v>57.542310522442975</v>
      </c>
      <c r="L236" s="1065">
        <v>-3.7448181904283118</v>
      </c>
    </row>
    <row r="237" spans="1:12" ht="15.75" thickBot="1">
      <c r="A237" s="41" t="s">
        <v>112</v>
      </c>
      <c r="B237" s="42" t="s">
        <v>23</v>
      </c>
      <c r="C237" s="97">
        <v>11607.871043582527</v>
      </c>
      <c r="D237" s="97">
        <v>11506.968635996254</v>
      </c>
      <c r="E237" s="98">
        <v>11840.028464454177</v>
      </c>
      <c r="F237" s="98">
        <v>11758.012971603563</v>
      </c>
      <c r="G237" s="1066">
        <v>0.69752851139633631</v>
      </c>
      <c r="H237" s="99">
        <v>288.16699029126215</v>
      </c>
      <c r="I237" s="99">
        <v>-2.6571286369024163</v>
      </c>
      <c r="J237" s="99">
        <v>13.186813186813188</v>
      </c>
      <c r="K237" s="99">
        <v>15.158204562178071</v>
      </c>
      <c r="L237" s="1067">
        <v>-2.8615974180199473</v>
      </c>
    </row>
    <row r="238" spans="1:12" ht="15" thickBot="1">
      <c r="A238" s="35"/>
      <c r="B238" s="43"/>
      <c r="C238" s="86"/>
      <c r="D238" s="86"/>
      <c r="E238" s="86"/>
      <c r="F238" s="86"/>
      <c r="G238" s="1058"/>
      <c r="H238" s="85"/>
      <c r="I238" s="85"/>
      <c r="J238" s="85"/>
      <c r="K238" s="85"/>
      <c r="L238" s="1059"/>
    </row>
    <row r="239" spans="1:12" ht="14.25">
      <c r="A239" s="44" t="s">
        <v>113</v>
      </c>
      <c r="B239" s="45" t="s">
        <v>25</v>
      </c>
      <c r="C239" s="100" t="s">
        <v>100</v>
      </c>
      <c r="D239" s="100" t="s">
        <v>100</v>
      </c>
      <c r="E239" s="101" t="s">
        <v>100</v>
      </c>
      <c r="F239" s="101" t="s">
        <v>100</v>
      </c>
      <c r="G239" s="1068" t="s">
        <v>100</v>
      </c>
      <c r="H239" s="102" t="s">
        <v>100</v>
      </c>
      <c r="I239" s="102" t="s">
        <v>100</v>
      </c>
      <c r="J239" s="103" t="s">
        <v>100</v>
      </c>
      <c r="K239" s="103" t="s">
        <v>100</v>
      </c>
      <c r="L239" s="1069" t="s">
        <v>100</v>
      </c>
    </row>
    <row r="240" spans="1:12" ht="15">
      <c r="A240" s="46" t="s">
        <v>113</v>
      </c>
      <c r="B240" s="47" t="s">
        <v>26</v>
      </c>
      <c r="C240" s="94" t="s">
        <v>100</v>
      </c>
      <c r="D240" s="94" t="s">
        <v>100</v>
      </c>
      <c r="E240" s="95" t="s">
        <v>100</v>
      </c>
      <c r="F240" s="95" t="s">
        <v>100</v>
      </c>
      <c r="G240" s="1064" t="s">
        <v>100</v>
      </c>
      <c r="H240" s="96" t="s">
        <v>100</v>
      </c>
      <c r="I240" s="96" t="s">
        <v>100</v>
      </c>
      <c r="J240" s="104" t="s">
        <v>100</v>
      </c>
      <c r="K240" s="104" t="s">
        <v>100</v>
      </c>
      <c r="L240" s="1070" t="s">
        <v>100</v>
      </c>
    </row>
    <row r="241" spans="1:12" ht="15">
      <c r="A241" s="46" t="s">
        <v>113</v>
      </c>
      <c r="B241" s="47" t="s">
        <v>27</v>
      </c>
      <c r="C241" s="94" t="s">
        <v>100</v>
      </c>
      <c r="D241" s="94" t="s">
        <v>100</v>
      </c>
      <c r="E241" s="95" t="s">
        <v>100</v>
      </c>
      <c r="F241" s="95" t="s">
        <v>100</v>
      </c>
      <c r="G241" s="1064" t="s">
        <v>100</v>
      </c>
      <c r="H241" s="96" t="s">
        <v>100</v>
      </c>
      <c r="I241" s="96" t="s">
        <v>100</v>
      </c>
      <c r="J241" s="104" t="s">
        <v>100</v>
      </c>
      <c r="K241" s="104" t="s">
        <v>100</v>
      </c>
      <c r="L241" s="1070" t="s">
        <v>100</v>
      </c>
    </row>
    <row r="242" spans="1:12" ht="14.25">
      <c r="A242" s="44" t="s">
        <v>113</v>
      </c>
      <c r="B242" s="48" t="s">
        <v>28</v>
      </c>
      <c r="C242" s="105" t="s">
        <v>100</v>
      </c>
      <c r="D242" s="105" t="s">
        <v>100</v>
      </c>
      <c r="E242" s="106" t="s">
        <v>100</v>
      </c>
      <c r="F242" s="106" t="s">
        <v>100</v>
      </c>
      <c r="G242" s="1071" t="s">
        <v>100</v>
      </c>
      <c r="H242" s="107" t="s">
        <v>100</v>
      </c>
      <c r="I242" s="107" t="s">
        <v>100</v>
      </c>
      <c r="J242" s="108" t="s">
        <v>100</v>
      </c>
      <c r="K242" s="108" t="s">
        <v>100</v>
      </c>
      <c r="L242" s="1072" t="s">
        <v>100</v>
      </c>
    </row>
    <row r="243" spans="1:12" ht="15">
      <c r="A243" s="46" t="s">
        <v>113</v>
      </c>
      <c r="B243" s="47" t="s">
        <v>29</v>
      </c>
      <c r="C243" s="94" t="s">
        <v>100</v>
      </c>
      <c r="D243" s="94" t="s">
        <v>100</v>
      </c>
      <c r="E243" s="95" t="s">
        <v>100</v>
      </c>
      <c r="F243" s="95" t="s">
        <v>100</v>
      </c>
      <c r="G243" s="1064" t="s">
        <v>100</v>
      </c>
      <c r="H243" s="96" t="s">
        <v>100</v>
      </c>
      <c r="I243" s="96" t="s">
        <v>100</v>
      </c>
      <c r="J243" s="104" t="s">
        <v>100</v>
      </c>
      <c r="K243" s="104" t="s">
        <v>100</v>
      </c>
      <c r="L243" s="1070" t="s">
        <v>100</v>
      </c>
    </row>
    <row r="244" spans="1:12" ht="15">
      <c r="A244" s="46" t="s">
        <v>113</v>
      </c>
      <c r="B244" s="47" t="s">
        <v>30</v>
      </c>
      <c r="C244" s="94" t="s">
        <v>100</v>
      </c>
      <c r="D244" s="94" t="s">
        <v>100</v>
      </c>
      <c r="E244" s="95" t="s">
        <v>100</v>
      </c>
      <c r="F244" s="95" t="s">
        <v>100</v>
      </c>
      <c r="G244" s="1064" t="s">
        <v>100</v>
      </c>
      <c r="H244" s="96" t="s">
        <v>100</v>
      </c>
      <c r="I244" s="96" t="s">
        <v>100</v>
      </c>
      <c r="J244" s="104" t="s">
        <v>100</v>
      </c>
      <c r="K244" s="104" t="s">
        <v>100</v>
      </c>
      <c r="L244" s="1070" t="s">
        <v>100</v>
      </c>
    </row>
    <row r="245" spans="1:12" ht="14.25">
      <c r="A245" s="44" t="s">
        <v>113</v>
      </c>
      <c r="B245" s="48" t="s">
        <v>31</v>
      </c>
      <c r="C245" s="105" t="s">
        <v>100</v>
      </c>
      <c r="D245" s="105" t="s">
        <v>100</v>
      </c>
      <c r="E245" s="106" t="s">
        <v>100</v>
      </c>
      <c r="F245" s="106" t="s">
        <v>100</v>
      </c>
      <c r="G245" s="1071" t="s">
        <v>100</v>
      </c>
      <c r="H245" s="107" t="s">
        <v>100</v>
      </c>
      <c r="I245" s="107" t="s">
        <v>100</v>
      </c>
      <c r="J245" s="108" t="s">
        <v>100</v>
      </c>
      <c r="K245" s="108" t="s">
        <v>100</v>
      </c>
      <c r="L245" s="1072" t="s">
        <v>100</v>
      </c>
    </row>
    <row r="246" spans="1:12" ht="15">
      <c r="A246" s="46" t="s">
        <v>113</v>
      </c>
      <c r="B246" s="47" t="s">
        <v>32</v>
      </c>
      <c r="C246" s="94" t="s">
        <v>100</v>
      </c>
      <c r="D246" s="94" t="s">
        <v>100</v>
      </c>
      <c r="E246" s="95" t="s">
        <v>100</v>
      </c>
      <c r="F246" s="95" t="s">
        <v>100</v>
      </c>
      <c r="G246" s="1064" t="s">
        <v>100</v>
      </c>
      <c r="H246" s="96" t="s">
        <v>100</v>
      </c>
      <c r="I246" s="96" t="s">
        <v>100</v>
      </c>
      <c r="J246" s="104" t="s">
        <v>100</v>
      </c>
      <c r="K246" s="104" t="s">
        <v>100</v>
      </c>
      <c r="L246" s="1070" t="s">
        <v>100</v>
      </c>
    </row>
    <row r="247" spans="1:12" ht="15.75" thickBot="1">
      <c r="A247" s="49" t="s">
        <v>113</v>
      </c>
      <c r="B247" s="50" t="s">
        <v>33</v>
      </c>
      <c r="C247" s="109" t="s">
        <v>100</v>
      </c>
      <c r="D247" s="109" t="s">
        <v>100</v>
      </c>
      <c r="E247" s="110" t="s">
        <v>100</v>
      </c>
      <c r="F247" s="110" t="s">
        <v>100</v>
      </c>
      <c r="G247" s="1073" t="s">
        <v>100</v>
      </c>
      <c r="H247" s="104" t="s">
        <v>100</v>
      </c>
      <c r="I247" s="104" t="s">
        <v>100</v>
      </c>
      <c r="J247" s="104" t="s">
        <v>100</v>
      </c>
      <c r="K247" s="104" t="s">
        <v>100</v>
      </c>
      <c r="L247" s="1070" t="s">
        <v>100</v>
      </c>
    </row>
    <row r="248" spans="1:12" ht="15" thickBot="1">
      <c r="A248" s="35"/>
      <c r="B248" s="43"/>
      <c r="C248" s="86"/>
      <c r="D248" s="86"/>
      <c r="E248" s="86"/>
      <c r="F248" s="86"/>
      <c r="G248" s="1058"/>
      <c r="H248" s="85"/>
      <c r="I248" s="85"/>
      <c r="J248" s="85"/>
      <c r="K248" s="85"/>
      <c r="L248" s="1059"/>
    </row>
    <row r="249" spans="1:12" ht="14.25">
      <c r="A249" s="44" t="s">
        <v>114</v>
      </c>
      <c r="B249" s="45" t="s">
        <v>25</v>
      </c>
      <c r="C249" s="100">
        <v>13020.232830534105</v>
      </c>
      <c r="D249" s="100">
        <v>13389.816650748171</v>
      </c>
      <c r="E249" s="101">
        <v>13280.637487144788</v>
      </c>
      <c r="F249" s="101">
        <v>13657.612983763134</v>
      </c>
      <c r="G249" s="1068">
        <v>-2.7601858177304779</v>
      </c>
      <c r="H249" s="102">
        <v>410.55555555555554</v>
      </c>
      <c r="I249" s="102">
        <v>1.9604596764265001</v>
      </c>
      <c r="J249" s="103">
        <v>-30.76923076923077</v>
      </c>
      <c r="K249" s="103">
        <v>1.3245033112582782</v>
      </c>
      <c r="L249" s="1069">
        <v>-1.2497541144842961</v>
      </c>
    </row>
    <row r="250" spans="1:12" ht="15">
      <c r="A250" s="46" t="s">
        <v>114</v>
      </c>
      <c r="B250" s="47" t="s">
        <v>26</v>
      </c>
      <c r="C250" s="94">
        <v>12804.944117647059</v>
      </c>
      <c r="D250" s="94">
        <v>13339.561764705881</v>
      </c>
      <c r="E250" s="95">
        <v>13061.043</v>
      </c>
      <c r="F250" s="95">
        <v>13606.352999999999</v>
      </c>
      <c r="G250" s="1064">
        <v>-4.0077601984896285</v>
      </c>
      <c r="H250" s="96">
        <v>385</v>
      </c>
      <c r="I250" s="96">
        <v>-4.5375650880238068</v>
      </c>
      <c r="J250" s="104">
        <v>-58.333333333333336</v>
      </c>
      <c r="K250" s="104">
        <v>0.73583517292126566</v>
      </c>
      <c r="L250" s="1070">
        <v>-1.6404024508411106</v>
      </c>
    </row>
    <row r="251" spans="1:12" ht="15">
      <c r="A251" s="46" t="s">
        <v>114</v>
      </c>
      <c r="B251" s="47" t="s">
        <v>27</v>
      </c>
      <c r="C251" s="94" t="s">
        <v>255</v>
      </c>
      <c r="D251" s="94" t="s">
        <v>255</v>
      </c>
      <c r="E251" s="95" t="s">
        <v>255</v>
      </c>
      <c r="F251" s="95" t="s">
        <v>255</v>
      </c>
      <c r="G251" s="1064" t="s">
        <v>100</v>
      </c>
      <c r="H251" s="96" t="s">
        <v>255</v>
      </c>
      <c r="I251" s="96" t="s">
        <v>100</v>
      </c>
      <c r="J251" s="104" t="s">
        <v>100</v>
      </c>
      <c r="K251" s="104" t="s">
        <v>255</v>
      </c>
      <c r="L251" s="1070" t="s">
        <v>100</v>
      </c>
    </row>
    <row r="252" spans="1:12" ht="14.25">
      <c r="A252" s="44" t="s">
        <v>114</v>
      </c>
      <c r="B252" s="48" t="s">
        <v>28</v>
      </c>
      <c r="C252" s="105">
        <v>12053.859006592917</v>
      </c>
      <c r="D252" s="105">
        <v>11952.666031148319</v>
      </c>
      <c r="E252" s="106">
        <v>12294.936186724775</v>
      </c>
      <c r="F252" s="106">
        <v>12191.719351771286</v>
      </c>
      <c r="G252" s="1071">
        <v>0.84661426313503174</v>
      </c>
      <c r="H252" s="107">
        <v>377.61645569620254</v>
      </c>
      <c r="I252" s="107">
        <v>3.2527579474692563</v>
      </c>
      <c r="J252" s="108">
        <v>79.545454545454547</v>
      </c>
      <c r="K252" s="108">
        <v>5.8130978660779986</v>
      </c>
      <c r="L252" s="1072">
        <v>1.4566622225136427</v>
      </c>
    </row>
    <row r="253" spans="1:12" ht="15">
      <c r="A253" s="46" t="s">
        <v>114</v>
      </c>
      <c r="B253" s="47" t="s">
        <v>29</v>
      </c>
      <c r="C253" s="94">
        <v>12021.63137254902</v>
      </c>
      <c r="D253" s="94">
        <v>11928.308823529411</v>
      </c>
      <c r="E253" s="95">
        <v>12262.064</v>
      </c>
      <c r="F253" s="95">
        <v>12166.875</v>
      </c>
      <c r="G253" s="1064">
        <v>0.78236194585709407</v>
      </c>
      <c r="H253" s="96">
        <v>363.3</v>
      </c>
      <c r="I253" s="96">
        <v>1.0570236439499336</v>
      </c>
      <c r="J253" s="104">
        <v>32.432432432432435</v>
      </c>
      <c r="K253" s="104">
        <v>3.6055923473142015</v>
      </c>
      <c r="L253" s="1070">
        <v>-5.7773989319461538E-2</v>
      </c>
    </row>
    <row r="254" spans="1:12" ht="15">
      <c r="A254" s="46" t="s">
        <v>114</v>
      </c>
      <c r="B254" s="47" t="s">
        <v>30</v>
      </c>
      <c r="C254" s="94">
        <v>12101.544117647059</v>
      </c>
      <c r="D254" s="94">
        <v>12068.777450980393</v>
      </c>
      <c r="E254" s="95">
        <v>12343.575000000001</v>
      </c>
      <c r="F254" s="95">
        <v>12310.153</v>
      </c>
      <c r="G254" s="1064">
        <v>0.271499468771838</v>
      </c>
      <c r="H254" s="96">
        <v>401</v>
      </c>
      <c r="I254" s="96">
        <v>0.60210737581534801</v>
      </c>
      <c r="J254" s="104">
        <v>328.57142857142856</v>
      </c>
      <c r="K254" s="104">
        <v>2.2075055187637971</v>
      </c>
      <c r="L254" s="1070">
        <v>1.5144362118331038</v>
      </c>
    </row>
    <row r="255" spans="1:12" ht="14.25">
      <c r="A255" s="44" t="s">
        <v>114</v>
      </c>
      <c r="B255" s="48" t="s">
        <v>31</v>
      </c>
      <c r="C255" s="105">
        <v>11797.182206925323</v>
      </c>
      <c r="D255" s="105">
        <v>11431.660653301678</v>
      </c>
      <c r="E255" s="106">
        <v>12033.125851063829</v>
      </c>
      <c r="F255" s="106">
        <v>11660.293866367712</v>
      </c>
      <c r="G255" s="1071">
        <v>3.197449300754692</v>
      </c>
      <c r="H255" s="107">
        <v>347.50638297872337</v>
      </c>
      <c r="I255" s="107">
        <v>3.8845790221945475</v>
      </c>
      <c r="J255" s="108">
        <v>88</v>
      </c>
      <c r="K255" s="108">
        <v>13.833701250919795</v>
      </c>
      <c r="L255" s="1072">
        <v>3.9327111519098938</v>
      </c>
    </row>
    <row r="256" spans="1:12" ht="15">
      <c r="A256" s="46" t="s">
        <v>114</v>
      </c>
      <c r="B256" s="47" t="s">
        <v>32</v>
      </c>
      <c r="C256" s="94">
        <v>11769.27156862745</v>
      </c>
      <c r="D256" s="94">
        <v>11366.903921568628</v>
      </c>
      <c r="E256" s="95">
        <v>12004.656999999999</v>
      </c>
      <c r="F256" s="95">
        <v>11594.242</v>
      </c>
      <c r="G256" s="1064">
        <v>3.5398174369656856</v>
      </c>
      <c r="H256" s="96">
        <v>337.3</v>
      </c>
      <c r="I256" s="96">
        <v>3.2445668809305244</v>
      </c>
      <c r="J256" s="104">
        <v>88.888888888888886</v>
      </c>
      <c r="K256" s="104">
        <v>10.007358351729213</v>
      </c>
      <c r="L256" s="1070">
        <v>2.8786454804420849</v>
      </c>
    </row>
    <row r="257" spans="1:12" ht="15.75" thickBot="1">
      <c r="A257" s="49" t="s">
        <v>114</v>
      </c>
      <c r="B257" s="50" t="s">
        <v>33</v>
      </c>
      <c r="C257" s="109">
        <v>11862.97156862745</v>
      </c>
      <c r="D257" s="109">
        <v>11585.042156862744</v>
      </c>
      <c r="E257" s="110">
        <v>12100.231</v>
      </c>
      <c r="F257" s="110">
        <v>11816.743</v>
      </c>
      <c r="G257" s="1073">
        <v>2.3990366888744163</v>
      </c>
      <c r="H257" s="104">
        <v>374.2</v>
      </c>
      <c r="I257" s="104">
        <v>5.5273547659334366</v>
      </c>
      <c r="J257" s="104">
        <v>85.714285714285708</v>
      </c>
      <c r="K257" s="104">
        <v>3.8263428991905815</v>
      </c>
      <c r="L257" s="1070">
        <v>1.0540656714678089</v>
      </c>
    </row>
    <row r="258" spans="1:12" ht="15.75" thickBot="1">
      <c r="A258" s="51"/>
      <c r="B258" s="52"/>
      <c r="C258" s="111"/>
      <c r="D258" s="111"/>
      <c r="E258" s="111"/>
      <c r="F258" s="111"/>
      <c r="G258" s="1074"/>
      <c r="H258" s="112"/>
      <c r="I258" s="112"/>
      <c r="J258" s="112"/>
      <c r="K258" s="112"/>
      <c r="L258" s="1075"/>
    </row>
    <row r="259" spans="1:12" ht="15">
      <c r="A259" s="46" t="s">
        <v>115</v>
      </c>
      <c r="B259" s="53" t="s">
        <v>30</v>
      </c>
      <c r="C259" s="113">
        <v>12086.253921568627</v>
      </c>
      <c r="D259" s="113">
        <v>11981.85294117647</v>
      </c>
      <c r="E259" s="114">
        <v>12327.978999999999</v>
      </c>
      <c r="F259" s="114">
        <v>12221.49</v>
      </c>
      <c r="G259" s="1076">
        <v>0.8713258367023955</v>
      </c>
      <c r="H259" s="115">
        <v>411.6</v>
      </c>
      <c r="I259" s="115">
        <v>-1.9999999999999944</v>
      </c>
      <c r="J259" s="115">
        <v>66.666666666666657</v>
      </c>
      <c r="K259" s="115">
        <v>1.8395879323031641</v>
      </c>
      <c r="L259" s="1077">
        <v>0.35443941745167895</v>
      </c>
    </row>
    <row r="260" spans="1:12" ht="15.75" thickBot="1">
      <c r="A260" s="49" t="s">
        <v>115</v>
      </c>
      <c r="B260" s="50" t="s">
        <v>33</v>
      </c>
      <c r="C260" s="109" t="s">
        <v>255</v>
      </c>
      <c r="D260" s="109">
        <v>11721.383333333333</v>
      </c>
      <c r="E260" s="110" t="s">
        <v>255</v>
      </c>
      <c r="F260" s="110">
        <v>11955.811</v>
      </c>
      <c r="G260" s="1073" t="s">
        <v>100</v>
      </c>
      <c r="H260" s="104" t="s">
        <v>255</v>
      </c>
      <c r="I260" s="104" t="s">
        <v>100</v>
      </c>
      <c r="J260" s="104" t="s">
        <v>100</v>
      </c>
      <c r="K260" s="104" t="s">
        <v>255</v>
      </c>
      <c r="L260" s="1070" t="s">
        <v>100</v>
      </c>
    </row>
    <row r="261" spans="1:12" ht="15.75" thickBot="1">
      <c r="A261" s="51"/>
      <c r="B261" s="52"/>
      <c r="C261" s="111"/>
      <c r="D261" s="111"/>
      <c r="E261" s="111"/>
      <c r="F261" s="111"/>
      <c r="G261" s="1074"/>
      <c r="H261" s="112"/>
      <c r="I261" s="112"/>
      <c r="J261" s="112"/>
      <c r="K261" s="112"/>
      <c r="L261" s="1075"/>
    </row>
    <row r="262" spans="1:12" ht="14.25">
      <c r="A262" s="44" t="s">
        <v>116</v>
      </c>
      <c r="B262" s="45" t="s">
        <v>25</v>
      </c>
      <c r="C262" s="100" t="s">
        <v>100</v>
      </c>
      <c r="D262" s="100" t="s">
        <v>100</v>
      </c>
      <c r="E262" s="101" t="s">
        <v>100</v>
      </c>
      <c r="F262" s="101" t="s">
        <v>100</v>
      </c>
      <c r="G262" s="1068" t="s">
        <v>100</v>
      </c>
      <c r="H262" s="102" t="s">
        <v>100</v>
      </c>
      <c r="I262" s="102" t="s">
        <v>100</v>
      </c>
      <c r="J262" s="103" t="s">
        <v>100</v>
      </c>
      <c r="K262" s="103" t="s">
        <v>100</v>
      </c>
      <c r="L262" s="1069" t="s">
        <v>100</v>
      </c>
    </row>
    <row r="263" spans="1:12" ht="15">
      <c r="A263" s="39" t="s">
        <v>116</v>
      </c>
      <c r="B263" s="47" t="s">
        <v>26</v>
      </c>
      <c r="C263" s="94" t="s">
        <v>100</v>
      </c>
      <c r="D263" s="94" t="s">
        <v>100</v>
      </c>
      <c r="E263" s="95" t="s">
        <v>100</v>
      </c>
      <c r="F263" s="95" t="s">
        <v>100</v>
      </c>
      <c r="G263" s="1064" t="s">
        <v>100</v>
      </c>
      <c r="H263" s="96" t="s">
        <v>100</v>
      </c>
      <c r="I263" s="96" t="s">
        <v>100</v>
      </c>
      <c r="J263" s="104" t="s">
        <v>100</v>
      </c>
      <c r="K263" s="104" t="s">
        <v>100</v>
      </c>
      <c r="L263" s="1070" t="s">
        <v>100</v>
      </c>
    </row>
    <row r="264" spans="1:12" ht="15">
      <c r="A264" s="39" t="s">
        <v>116</v>
      </c>
      <c r="B264" s="47" t="s">
        <v>27</v>
      </c>
      <c r="C264" s="94" t="s">
        <v>100</v>
      </c>
      <c r="D264" s="94" t="s">
        <v>100</v>
      </c>
      <c r="E264" s="95" t="s">
        <v>100</v>
      </c>
      <c r="F264" s="95" t="s">
        <v>100</v>
      </c>
      <c r="G264" s="1064" t="s">
        <v>100</v>
      </c>
      <c r="H264" s="96" t="s">
        <v>100</v>
      </c>
      <c r="I264" s="96" t="s">
        <v>100</v>
      </c>
      <c r="J264" s="104" t="s">
        <v>100</v>
      </c>
      <c r="K264" s="104" t="s">
        <v>100</v>
      </c>
      <c r="L264" s="1070" t="s">
        <v>100</v>
      </c>
    </row>
    <row r="265" spans="1:12" ht="15">
      <c r="A265" s="39" t="s">
        <v>116</v>
      </c>
      <c r="B265" s="47" t="s">
        <v>34</v>
      </c>
      <c r="C265" s="94" t="s">
        <v>100</v>
      </c>
      <c r="D265" s="94" t="s">
        <v>100</v>
      </c>
      <c r="E265" s="95" t="s">
        <v>100</v>
      </c>
      <c r="F265" s="95" t="s">
        <v>100</v>
      </c>
      <c r="G265" s="1064" t="s">
        <v>100</v>
      </c>
      <c r="H265" s="96" t="s">
        <v>100</v>
      </c>
      <c r="I265" s="96" t="s">
        <v>100</v>
      </c>
      <c r="J265" s="104" t="s">
        <v>100</v>
      </c>
      <c r="K265" s="104" t="s">
        <v>100</v>
      </c>
      <c r="L265" s="1070" t="s">
        <v>100</v>
      </c>
    </row>
    <row r="266" spans="1:12" ht="14.25">
      <c r="A266" s="54" t="s">
        <v>116</v>
      </c>
      <c r="B266" s="48" t="s">
        <v>28</v>
      </c>
      <c r="C266" s="105" t="s">
        <v>100</v>
      </c>
      <c r="D266" s="105" t="s">
        <v>100</v>
      </c>
      <c r="E266" s="106" t="s">
        <v>100</v>
      </c>
      <c r="F266" s="106" t="s">
        <v>100</v>
      </c>
      <c r="G266" s="1071" t="s">
        <v>100</v>
      </c>
      <c r="H266" s="107" t="s">
        <v>100</v>
      </c>
      <c r="I266" s="107" t="s">
        <v>100</v>
      </c>
      <c r="J266" s="108" t="s">
        <v>100</v>
      </c>
      <c r="K266" s="108" t="s">
        <v>100</v>
      </c>
      <c r="L266" s="1072" t="s">
        <v>100</v>
      </c>
    </row>
    <row r="267" spans="1:12" ht="15">
      <c r="A267" s="39" t="s">
        <v>116</v>
      </c>
      <c r="B267" s="47" t="s">
        <v>30</v>
      </c>
      <c r="C267" s="94" t="s">
        <v>100</v>
      </c>
      <c r="D267" s="94" t="s">
        <v>100</v>
      </c>
      <c r="E267" s="95" t="s">
        <v>100</v>
      </c>
      <c r="F267" s="95" t="s">
        <v>100</v>
      </c>
      <c r="G267" s="1064" t="s">
        <v>100</v>
      </c>
      <c r="H267" s="96" t="s">
        <v>100</v>
      </c>
      <c r="I267" s="96" t="s">
        <v>100</v>
      </c>
      <c r="J267" s="104" t="s">
        <v>100</v>
      </c>
      <c r="K267" s="104" t="s">
        <v>100</v>
      </c>
      <c r="L267" s="1070" t="s">
        <v>100</v>
      </c>
    </row>
    <row r="268" spans="1:12" ht="15">
      <c r="A268" s="39" t="s">
        <v>116</v>
      </c>
      <c r="B268" s="47" t="s">
        <v>35</v>
      </c>
      <c r="C268" s="94" t="s">
        <v>100</v>
      </c>
      <c r="D268" s="94" t="s">
        <v>100</v>
      </c>
      <c r="E268" s="95" t="s">
        <v>100</v>
      </c>
      <c r="F268" s="95" t="s">
        <v>100</v>
      </c>
      <c r="G268" s="1064" t="s">
        <v>100</v>
      </c>
      <c r="H268" s="96" t="s">
        <v>100</v>
      </c>
      <c r="I268" s="96" t="s">
        <v>100</v>
      </c>
      <c r="J268" s="104" t="s">
        <v>100</v>
      </c>
      <c r="K268" s="104" t="s">
        <v>100</v>
      </c>
      <c r="L268" s="1070" t="s">
        <v>100</v>
      </c>
    </row>
    <row r="269" spans="1:12" ht="14.25">
      <c r="A269" s="54" t="s">
        <v>116</v>
      </c>
      <c r="B269" s="48" t="s">
        <v>31</v>
      </c>
      <c r="C269" s="105" t="s">
        <v>100</v>
      </c>
      <c r="D269" s="105" t="s">
        <v>100</v>
      </c>
      <c r="E269" s="106" t="s">
        <v>100</v>
      </c>
      <c r="F269" s="106" t="s">
        <v>100</v>
      </c>
      <c r="G269" s="1071" t="s">
        <v>100</v>
      </c>
      <c r="H269" s="107" t="s">
        <v>100</v>
      </c>
      <c r="I269" s="107" t="s">
        <v>100</v>
      </c>
      <c r="J269" s="108" t="s">
        <v>100</v>
      </c>
      <c r="K269" s="108" t="s">
        <v>100</v>
      </c>
      <c r="L269" s="1072" t="s">
        <v>100</v>
      </c>
    </row>
    <row r="270" spans="1:12" ht="15">
      <c r="A270" s="39" t="s">
        <v>116</v>
      </c>
      <c r="B270" s="47" t="s">
        <v>33</v>
      </c>
      <c r="C270" s="94" t="s">
        <v>100</v>
      </c>
      <c r="D270" s="94" t="s">
        <v>100</v>
      </c>
      <c r="E270" s="95" t="s">
        <v>100</v>
      </c>
      <c r="F270" s="95" t="s">
        <v>100</v>
      </c>
      <c r="G270" s="1064" t="s">
        <v>100</v>
      </c>
      <c r="H270" s="96" t="s">
        <v>100</v>
      </c>
      <c r="I270" s="96" t="s">
        <v>100</v>
      </c>
      <c r="J270" s="104" t="s">
        <v>100</v>
      </c>
      <c r="K270" s="104" t="s">
        <v>100</v>
      </c>
      <c r="L270" s="1070" t="s">
        <v>100</v>
      </c>
    </row>
    <row r="271" spans="1:12" ht="15.75" thickBot="1">
      <c r="A271" s="55" t="s">
        <v>116</v>
      </c>
      <c r="B271" s="47" t="s">
        <v>36</v>
      </c>
      <c r="C271" s="109" t="s">
        <v>100</v>
      </c>
      <c r="D271" s="109" t="s">
        <v>100</v>
      </c>
      <c r="E271" s="110" t="s">
        <v>100</v>
      </c>
      <c r="F271" s="110" t="s">
        <v>100</v>
      </c>
      <c r="G271" s="1073" t="s">
        <v>100</v>
      </c>
      <c r="H271" s="104" t="s">
        <v>100</v>
      </c>
      <c r="I271" s="104" t="s">
        <v>100</v>
      </c>
      <c r="J271" s="104" t="s">
        <v>100</v>
      </c>
      <c r="K271" s="104" t="s">
        <v>100</v>
      </c>
      <c r="L271" s="1070" t="s">
        <v>100</v>
      </c>
    </row>
    <row r="272" spans="1:12" ht="15.75" thickBot="1">
      <c r="A272" s="51"/>
      <c r="B272" s="52"/>
      <c r="C272" s="111"/>
      <c r="D272" s="111"/>
      <c r="E272" s="111"/>
      <c r="F272" s="111"/>
      <c r="G272" s="1074"/>
      <c r="H272" s="112"/>
      <c r="I272" s="112"/>
      <c r="J272" s="112"/>
      <c r="K272" s="112"/>
      <c r="L272" s="1075"/>
    </row>
    <row r="273" spans="1:12" ht="14.25">
      <c r="A273" s="44" t="s">
        <v>24</v>
      </c>
      <c r="B273" s="45" t="s">
        <v>28</v>
      </c>
      <c r="C273" s="100">
        <v>10108.565521783181</v>
      </c>
      <c r="D273" s="100">
        <v>10215.89631100218</v>
      </c>
      <c r="E273" s="101">
        <v>10310.736832218845</v>
      </c>
      <c r="F273" s="101">
        <v>10420.214237222222</v>
      </c>
      <c r="G273" s="1068">
        <v>-1.0506252799708418</v>
      </c>
      <c r="H273" s="102">
        <v>329.00199999999995</v>
      </c>
      <c r="I273" s="102">
        <v>-1.309269073092707</v>
      </c>
      <c r="J273" s="103">
        <v>-7.4074074074074066</v>
      </c>
      <c r="K273" s="103">
        <v>3.6791758646063282</v>
      </c>
      <c r="L273" s="1069">
        <v>-1.6673587888590187</v>
      </c>
    </row>
    <row r="274" spans="1:12" ht="15">
      <c r="A274" s="46" t="s">
        <v>24</v>
      </c>
      <c r="B274" s="47" t="s">
        <v>29</v>
      </c>
      <c r="C274" s="94">
        <v>10000.450000000001</v>
      </c>
      <c r="D274" s="94">
        <v>10167.400980392156</v>
      </c>
      <c r="E274" s="95">
        <v>10200.459000000001</v>
      </c>
      <c r="F274" s="95">
        <v>10370.749</v>
      </c>
      <c r="G274" s="1064">
        <v>-1.6420221914540507</v>
      </c>
      <c r="H274" s="96">
        <v>311.89999999999998</v>
      </c>
      <c r="I274" s="96">
        <v>1.6954678839256567</v>
      </c>
      <c r="J274" s="104">
        <v>6.666666666666667</v>
      </c>
      <c r="K274" s="104">
        <v>1.177336276674025</v>
      </c>
      <c r="L274" s="1070">
        <v>-0.30781223817746017</v>
      </c>
    </row>
    <row r="275" spans="1:12" ht="15">
      <c r="A275" s="46" t="s">
        <v>24</v>
      </c>
      <c r="B275" s="47" t="s">
        <v>30</v>
      </c>
      <c r="C275" s="94">
        <v>9989.4745098039202</v>
      </c>
      <c r="D275" s="94">
        <v>10445.354901960785</v>
      </c>
      <c r="E275" s="95">
        <v>10189.263999999999</v>
      </c>
      <c r="F275" s="95">
        <v>10654.262000000001</v>
      </c>
      <c r="G275" s="1064">
        <v>-4.3644318114197054</v>
      </c>
      <c r="H275" s="96">
        <v>320</v>
      </c>
      <c r="I275" s="96">
        <v>-6.2683069712946624</v>
      </c>
      <c r="J275" s="104">
        <v>-22.727272727272727</v>
      </c>
      <c r="K275" s="104">
        <v>1.2509197939661516</v>
      </c>
      <c r="L275" s="1070">
        <v>-0.92729802781602633</v>
      </c>
    </row>
    <row r="276" spans="1:12" ht="15">
      <c r="A276" s="46" t="s">
        <v>24</v>
      </c>
      <c r="B276" s="47" t="s">
        <v>35</v>
      </c>
      <c r="C276" s="94">
        <v>10305.799999999999</v>
      </c>
      <c r="D276" s="94" t="s">
        <v>255</v>
      </c>
      <c r="E276" s="95">
        <v>10511.915999999999</v>
      </c>
      <c r="F276" s="95" t="s">
        <v>255</v>
      </c>
      <c r="G276" s="1064" t="s">
        <v>100</v>
      </c>
      <c r="H276" s="96">
        <v>354.1</v>
      </c>
      <c r="I276" s="96" t="s">
        <v>100</v>
      </c>
      <c r="J276" s="104" t="s">
        <v>100</v>
      </c>
      <c r="K276" s="104">
        <v>1.2509197939661516</v>
      </c>
      <c r="L276" s="1070" t="s">
        <v>100</v>
      </c>
    </row>
    <row r="277" spans="1:12" ht="14.25">
      <c r="A277" s="44" t="s">
        <v>24</v>
      </c>
      <c r="B277" s="48" t="s">
        <v>31</v>
      </c>
      <c r="C277" s="105">
        <v>10150.027487750704</v>
      </c>
      <c r="D277" s="105">
        <v>10407.477439263928</v>
      </c>
      <c r="E277" s="106">
        <v>10353.028037505717</v>
      </c>
      <c r="F277" s="106">
        <v>10615.626988049207</v>
      </c>
      <c r="G277" s="1071">
        <v>-2.4737017496857883</v>
      </c>
      <c r="H277" s="107">
        <v>305.7659673659673</v>
      </c>
      <c r="I277" s="107">
        <v>-0.31558125844246177</v>
      </c>
      <c r="J277" s="108">
        <v>15.633423180592992</v>
      </c>
      <c r="K277" s="108">
        <v>31.567328918322296</v>
      </c>
      <c r="L277" s="1072">
        <v>-5.1653443490044353</v>
      </c>
    </row>
    <row r="278" spans="1:12" ht="15">
      <c r="A278" s="46" t="s">
        <v>24</v>
      </c>
      <c r="B278" s="47" t="s">
        <v>32</v>
      </c>
      <c r="C278" s="94">
        <v>9812.3803921568633</v>
      </c>
      <c r="D278" s="94">
        <v>10484.319607843136</v>
      </c>
      <c r="E278" s="95">
        <v>10008.628000000001</v>
      </c>
      <c r="F278" s="95">
        <v>10694.005999999999</v>
      </c>
      <c r="G278" s="1064">
        <v>-6.4089921026788161</v>
      </c>
      <c r="H278" s="96">
        <v>283.2</v>
      </c>
      <c r="I278" s="96">
        <v>-2.9139526911210147</v>
      </c>
      <c r="J278" s="104">
        <v>-3.9603960396039604</v>
      </c>
      <c r="K278" s="104">
        <v>14.275202354672553</v>
      </c>
      <c r="L278" s="1070">
        <v>-5.7247976453274472</v>
      </c>
    </row>
    <row r="279" spans="1:12" ht="15">
      <c r="A279" s="46" t="s">
        <v>24</v>
      </c>
      <c r="B279" s="47" t="s">
        <v>33</v>
      </c>
      <c r="C279" s="94">
        <v>10270.677450980393</v>
      </c>
      <c r="D279" s="94">
        <v>10364.273529411765</v>
      </c>
      <c r="E279" s="95">
        <v>10476.091</v>
      </c>
      <c r="F279" s="95">
        <v>10571.558999999999</v>
      </c>
      <c r="G279" s="1064">
        <v>-0.90306453381189045</v>
      </c>
      <c r="H279" s="96">
        <v>318</v>
      </c>
      <c r="I279" s="96">
        <v>-0.59393560487651686</v>
      </c>
      <c r="J279" s="104">
        <v>22.794117647058822</v>
      </c>
      <c r="K279" s="104">
        <v>12.288447387785135</v>
      </c>
      <c r="L279" s="1070">
        <v>-1.1768991468683314</v>
      </c>
    </row>
    <row r="280" spans="1:12" ht="15">
      <c r="A280" s="46" t="s">
        <v>24</v>
      </c>
      <c r="B280" s="47" t="s">
        <v>36</v>
      </c>
      <c r="C280" s="94">
        <v>10675.198039215686</v>
      </c>
      <c r="D280" s="94">
        <v>10174.606862745099</v>
      </c>
      <c r="E280" s="95">
        <v>10888.701999999999</v>
      </c>
      <c r="F280" s="95">
        <v>10378.099</v>
      </c>
      <c r="G280" s="1064">
        <v>4.9200050991997584</v>
      </c>
      <c r="H280" s="96">
        <v>340.1</v>
      </c>
      <c r="I280" s="96">
        <v>-1.2772133526850442</v>
      </c>
      <c r="J280" s="104">
        <v>106.06060606060606</v>
      </c>
      <c r="K280" s="104">
        <v>5.0036791758646064</v>
      </c>
      <c r="L280" s="1070">
        <v>1.7363524431913389</v>
      </c>
    </row>
    <row r="281" spans="1:12" ht="14.25">
      <c r="A281" s="44" t="s">
        <v>24</v>
      </c>
      <c r="B281" s="48" t="s">
        <v>37</v>
      </c>
      <c r="C281" s="105">
        <v>8298.6785173626195</v>
      </c>
      <c r="D281" s="105">
        <v>8480.9152342424877</v>
      </c>
      <c r="E281" s="106">
        <v>8464.6520877098719</v>
      </c>
      <c r="F281" s="106">
        <v>8650.5335389273368</v>
      </c>
      <c r="G281" s="1071">
        <v>-2.1487859723449398</v>
      </c>
      <c r="H281" s="107">
        <v>245.71848184818481</v>
      </c>
      <c r="I281" s="107">
        <v>3.084543560209871</v>
      </c>
      <c r="J281" s="108">
        <v>56.185567010309278</v>
      </c>
      <c r="K281" s="108">
        <v>22.29580573951435</v>
      </c>
      <c r="L281" s="1072">
        <v>3.0878849474351426</v>
      </c>
    </row>
    <row r="282" spans="1:12" ht="15">
      <c r="A282" s="46" t="s">
        <v>24</v>
      </c>
      <c r="B282" s="47" t="s">
        <v>102</v>
      </c>
      <c r="C282" s="116">
        <v>8147.8431372549012</v>
      </c>
      <c r="D282" s="116">
        <v>8112.9274509803918</v>
      </c>
      <c r="E282" s="117">
        <v>8310.7999999999993</v>
      </c>
      <c r="F282" s="117">
        <v>8275.1859999999997</v>
      </c>
      <c r="G282" s="1078">
        <v>0.43037099105687265</v>
      </c>
      <c r="H282" s="118">
        <v>234.5</v>
      </c>
      <c r="I282" s="118">
        <v>2.3570493234395489</v>
      </c>
      <c r="J282" s="119">
        <v>55.944055944055947</v>
      </c>
      <c r="K282" s="119">
        <v>16.409124356144222</v>
      </c>
      <c r="L282" s="1079">
        <v>2.2507085145600652</v>
      </c>
    </row>
    <row r="283" spans="1:12" ht="15">
      <c r="A283" s="46" t="s">
        <v>24</v>
      </c>
      <c r="B283" s="47" t="s">
        <v>38</v>
      </c>
      <c r="C283" s="94">
        <v>8315.4294117647059</v>
      </c>
      <c r="D283" s="94">
        <v>9135.0960784313738</v>
      </c>
      <c r="E283" s="95">
        <v>8481.7379999999994</v>
      </c>
      <c r="F283" s="95">
        <v>9317.7980000000007</v>
      </c>
      <c r="G283" s="1064">
        <v>-8.9727208080707612</v>
      </c>
      <c r="H283" s="96">
        <v>266.7</v>
      </c>
      <c r="I283" s="96">
        <v>5.9594755661501786</v>
      </c>
      <c r="J283" s="104">
        <v>44.444444444444443</v>
      </c>
      <c r="K283" s="104">
        <v>3.8263428991905815</v>
      </c>
      <c r="L283" s="1070">
        <v>0.26198646354701749</v>
      </c>
    </row>
    <row r="284" spans="1:12" ht="15.75" thickBot="1">
      <c r="A284" s="46" t="s">
        <v>24</v>
      </c>
      <c r="B284" s="47" t="s">
        <v>39</v>
      </c>
      <c r="C284" s="94">
        <v>9222.0617647058825</v>
      </c>
      <c r="D284" s="94">
        <v>9867.4313725490192</v>
      </c>
      <c r="E284" s="95">
        <v>9406.5030000000006</v>
      </c>
      <c r="F284" s="95">
        <v>10064.780000000001</v>
      </c>
      <c r="G284" s="1064">
        <v>-6.5404012805048897</v>
      </c>
      <c r="H284" s="96">
        <v>296.10000000000002</v>
      </c>
      <c r="I284" s="96">
        <v>0.47505938242281442</v>
      </c>
      <c r="J284" s="104">
        <v>86.666666666666671</v>
      </c>
      <c r="K284" s="104">
        <v>2.0603384841795438</v>
      </c>
      <c r="L284" s="1070">
        <v>0.57518996932805866</v>
      </c>
    </row>
    <row r="285" spans="1:12" ht="15.75" thickBot="1">
      <c r="A285" s="51"/>
      <c r="B285" s="52"/>
      <c r="C285" s="111"/>
      <c r="D285" s="111"/>
      <c r="E285" s="111"/>
      <c r="F285" s="111"/>
      <c r="G285" s="1074"/>
      <c r="H285" s="112"/>
      <c r="I285" s="112"/>
      <c r="J285" s="112"/>
      <c r="K285" s="112"/>
      <c r="L285" s="1075"/>
    </row>
    <row r="286" spans="1:12" ht="14.25">
      <c r="A286" s="44" t="s">
        <v>117</v>
      </c>
      <c r="B286" s="48" t="s">
        <v>25</v>
      </c>
      <c r="C286" s="105">
        <v>12615.360193365883</v>
      </c>
      <c r="D286" s="105">
        <v>11904.290336134452</v>
      </c>
      <c r="E286" s="106">
        <v>12867.667397233201</v>
      </c>
      <c r="F286" s="106">
        <v>12142.376142857142</v>
      </c>
      <c r="G286" s="1071">
        <v>5.973223410664299</v>
      </c>
      <c r="H286" s="107">
        <v>337.34000000000003</v>
      </c>
      <c r="I286" s="107">
        <v>-3.6171428571428481</v>
      </c>
      <c r="J286" s="108">
        <v>36.363636363636367</v>
      </c>
      <c r="K286" s="108">
        <v>1.1037527593818985</v>
      </c>
      <c r="L286" s="1072">
        <v>1.4643848490809575E-2</v>
      </c>
    </row>
    <row r="287" spans="1:12" ht="15">
      <c r="A287" s="46" t="s">
        <v>117</v>
      </c>
      <c r="B287" s="47" t="s">
        <v>26</v>
      </c>
      <c r="C287" s="94" t="s">
        <v>255</v>
      </c>
      <c r="D287" s="94">
        <v>12411.039215686274</v>
      </c>
      <c r="E287" s="95" t="s">
        <v>255</v>
      </c>
      <c r="F287" s="95">
        <v>12659.26</v>
      </c>
      <c r="G287" s="1064" t="s">
        <v>100</v>
      </c>
      <c r="H287" s="96" t="s">
        <v>255</v>
      </c>
      <c r="I287" s="96" t="s">
        <v>100</v>
      </c>
      <c r="J287" s="104" t="s">
        <v>100</v>
      </c>
      <c r="K287" s="104" t="s">
        <v>255</v>
      </c>
      <c r="L287" s="1070" t="s">
        <v>100</v>
      </c>
    </row>
    <row r="288" spans="1:12" ht="15">
      <c r="A288" s="46" t="s">
        <v>117</v>
      </c>
      <c r="B288" s="47" t="s">
        <v>27</v>
      </c>
      <c r="C288" s="94">
        <v>11881.900980392158</v>
      </c>
      <c r="D288" s="94" t="s">
        <v>255</v>
      </c>
      <c r="E288" s="95">
        <v>12119.539000000001</v>
      </c>
      <c r="F288" s="95" t="s">
        <v>255</v>
      </c>
      <c r="G288" s="1064" t="s">
        <v>100</v>
      </c>
      <c r="H288" s="96">
        <v>314.3</v>
      </c>
      <c r="I288" s="96" t="s">
        <v>100</v>
      </c>
      <c r="J288" s="104" t="s">
        <v>100</v>
      </c>
      <c r="K288" s="104">
        <v>0.51508462104488595</v>
      </c>
      <c r="L288" s="1070" t="s">
        <v>100</v>
      </c>
    </row>
    <row r="289" spans="1:12" ht="15">
      <c r="A289" s="46" t="s">
        <v>117</v>
      </c>
      <c r="B289" s="47" t="s">
        <v>34</v>
      </c>
      <c r="C289" s="94">
        <v>14256.205882352941</v>
      </c>
      <c r="D289" s="94">
        <v>12496.302941176469</v>
      </c>
      <c r="E289" s="95">
        <v>14541.33</v>
      </c>
      <c r="F289" s="95">
        <v>12746.228999999999</v>
      </c>
      <c r="G289" s="1064">
        <v>14.083388898787247</v>
      </c>
      <c r="H289" s="96">
        <v>367.5</v>
      </c>
      <c r="I289" s="96">
        <v>-0.1358695652173913</v>
      </c>
      <c r="J289" s="104">
        <v>-20</v>
      </c>
      <c r="K289" s="104">
        <v>0.29433406916850624</v>
      </c>
      <c r="L289" s="1070">
        <v>-0.2007154357819888</v>
      </c>
    </row>
    <row r="290" spans="1:12" ht="14.25">
      <c r="A290" s="44" t="s">
        <v>117</v>
      </c>
      <c r="B290" s="48" t="s">
        <v>28</v>
      </c>
      <c r="C290" s="105">
        <v>11859.269082072038</v>
      </c>
      <c r="D290" s="105">
        <v>11764.868813227768</v>
      </c>
      <c r="E290" s="106">
        <v>12096.454463713479</v>
      </c>
      <c r="F290" s="106">
        <v>12000.166189492324</v>
      </c>
      <c r="G290" s="1071">
        <v>0.80239117276115457</v>
      </c>
      <c r="H290" s="107">
        <v>298.88169014084508</v>
      </c>
      <c r="I290" s="107">
        <v>-2.9604902140113376</v>
      </c>
      <c r="J290" s="108">
        <v>29.09090909090909</v>
      </c>
      <c r="K290" s="108">
        <v>5.2244297277409864</v>
      </c>
      <c r="L290" s="1072">
        <v>-0.22111482671445959</v>
      </c>
    </row>
    <row r="291" spans="1:12" ht="15">
      <c r="A291" s="46" t="s">
        <v>117</v>
      </c>
      <c r="B291" s="47" t="s">
        <v>29</v>
      </c>
      <c r="C291" s="94">
        <v>11715.243137254902</v>
      </c>
      <c r="D291" s="94">
        <v>10975.284313725491</v>
      </c>
      <c r="E291" s="95">
        <v>11949.548000000001</v>
      </c>
      <c r="F291" s="95">
        <v>11194.79</v>
      </c>
      <c r="G291" s="1064">
        <v>6.7420469700637504</v>
      </c>
      <c r="H291" s="96">
        <v>277.10000000000002</v>
      </c>
      <c r="I291" s="96">
        <v>-3.6843934654153516</v>
      </c>
      <c r="J291" s="104">
        <v>7.6923076923076925</v>
      </c>
      <c r="K291" s="104">
        <v>1.0301692420897719</v>
      </c>
      <c r="L291" s="1070">
        <v>-0.25695947078151526</v>
      </c>
    </row>
    <row r="292" spans="1:12" ht="15">
      <c r="A292" s="46" t="s">
        <v>117</v>
      </c>
      <c r="B292" s="47" t="s">
        <v>30</v>
      </c>
      <c r="C292" s="94">
        <v>11665.938235294117</v>
      </c>
      <c r="D292" s="94">
        <v>11735.687254901961</v>
      </c>
      <c r="E292" s="95">
        <v>11899.257</v>
      </c>
      <c r="F292" s="95">
        <v>11970.401</v>
      </c>
      <c r="G292" s="1064">
        <v>-0.59433263764514022</v>
      </c>
      <c r="H292" s="96">
        <v>294.3</v>
      </c>
      <c r="I292" s="96">
        <v>-3.2544378698224774</v>
      </c>
      <c r="J292" s="104">
        <v>29.032258064516132</v>
      </c>
      <c r="K292" s="104">
        <v>2.9433406916850626</v>
      </c>
      <c r="L292" s="1070">
        <v>-0.12596623900800674</v>
      </c>
    </row>
    <row r="293" spans="1:12" ht="15">
      <c r="A293" s="46" t="s">
        <v>117</v>
      </c>
      <c r="B293" s="47" t="s">
        <v>35</v>
      </c>
      <c r="C293" s="94">
        <v>12368.12450980392</v>
      </c>
      <c r="D293" s="94" t="s">
        <v>255</v>
      </c>
      <c r="E293" s="95">
        <v>12615.486999999999</v>
      </c>
      <c r="F293" s="95" t="s">
        <v>255</v>
      </c>
      <c r="G293" s="1064" t="s">
        <v>100</v>
      </c>
      <c r="H293" s="96">
        <v>327.60000000000002</v>
      </c>
      <c r="I293" s="96" t="s">
        <v>100</v>
      </c>
      <c r="J293" s="104" t="s">
        <v>100</v>
      </c>
      <c r="K293" s="104">
        <v>1.2509197939661516</v>
      </c>
      <c r="L293" s="1070" t="s">
        <v>100</v>
      </c>
    </row>
    <row r="294" spans="1:12" ht="14.25">
      <c r="A294" s="44" t="s">
        <v>117</v>
      </c>
      <c r="B294" s="48" t="s">
        <v>31</v>
      </c>
      <c r="C294" s="105">
        <v>11292.497359342769</v>
      </c>
      <c r="D294" s="105">
        <v>11334.899862722217</v>
      </c>
      <c r="E294" s="106">
        <v>11518.347306529626</v>
      </c>
      <c r="F294" s="106">
        <v>11589.325340284073</v>
      </c>
      <c r="G294" s="1071">
        <v>-0.61244318949033238</v>
      </c>
      <c r="H294" s="107">
        <v>275.68083333333328</v>
      </c>
      <c r="I294" s="107">
        <v>-3.3517387975499848</v>
      </c>
      <c r="J294" s="108">
        <v>3.4482758620689653</v>
      </c>
      <c r="K294" s="108">
        <v>8.8300220750551883</v>
      </c>
      <c r="L294" s="1072">
        <v>-2.6551264397962981</v>
      </c>
    </row>
    <row r="295" spans="1:12" ht="15">
      <c r="A295" s="46" t="s">
        <v>117</v>
      </c>
      <c r="B295" s="47" t="s">
        <v>32</v>
      </c>
      <c r="C295" s="94">
        <v>11208.272549019608</v>
      </c>
      <c r="D295" s="94">
        <v>11128.566666666668</v>
      </c>
      <c r="E295" s="95">
        <v>11432.438</v>
      </c>
      <c r="F295" s="95">
        <v>11351.138000000001</v>
      </c>
      <c r="G295" s="1064">
        <v>0.7162277473853218</v>
      </c>
      <c r="H295" s="96">
        <v>230.4</v>
      </c>
      <c r="I295" s="96">
        <v>-5.2631578947368354</v>
      </c>
      <c r="J295" s="104">
        <v>-17.857142857142858</v>
      </c>
      <c r="K295" s="104">
        <v>1.692420897718911</v>
      </c>
      <c r="L295" s="1070">
        <v>-1.0798563300038615</v>
      </c>
    </row>
    <row r="296" spans="1:12" ht="15">
      <c r="A296" s="46" t="s">
        <v>117</v>
      </c>
      <c r="B296" s="47" t="s">
        <v>33</v>
      </c>
      <c r="C296" s="94">
        <v>11160.724509803922</v>
      </c>
      <c r="D296" s="94">
        <v>11271.211764705882</v>
      </c>
      <c r="E296" s="95">
        <v>11383.939</v>
      </c>
      <c r="F296" s="95">
        <v>11496.636</v>
      </c>
      <c r="G296" s="1064">
        <v>-0.98026066059671813</v>
      </c>
      <c r="H296" s="96">
        <v>277.7</v>
      </c>
      <c r="I296" s="96">
        <v>-5.704584040747033</v>
      </c>
      <c r="J296" s="96">
        <v>7.8125</v>
      </c>
      <c r="K296" s="96">
        <v>5.0772626931567331</v>
      </c>
      <c r="L296" s="1065">
        <v>-1.2593709702096039</v>
      </c>
    </row>
    <row r="297" spans="1:12" ht="15.75" thickBot="1">
      <c r="A297" s="56" t="s">
        <v>117</v>
      </c>
      <c r="B297" s="57" t="s">
        <v>36</v>
      </c>
      <c r="C297" s="97">
        <v>11637.179411764706</v>
      </c>
      <c r="D297" s="97">
        <v>11637.179411764706</v>
      </c>
      <c r="E297" s="98">
        <v>11869.923000000001</v>
      </c>
      <c r="F297" s="98">
        <v>12042.790999999999</v>
      </c>
      <c r="G297" s="1066">
        <v>-1.435447978794937</v>
      </c>
      <c r="H297" s="99">
        <v>307.89999999999998</v>
      </c>
      <c r="I297" s="99">
        <v>-0.54909560723515671</v>
      </c>
      <c r="J297" s="99">
        <v>16.666666666666664</v>
      </c>
      <c r="K297" s="99">
        <v>2.5454545454545454</v>
      </c>
      <c r="L297" s="1067">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16" t="s">
        <v>127</v>
      </c>
      <c r="B1" s="1216"/>
      <c r="C1" s="1216"/>
      <c r="D1" s="1216"/>
      <c r="E1" s="1216"/>
      <c r="F1" s="1216"/>
      <c r="G1" s="1216"/>
      <c r="H1" s="1216"/>
    </row>
    <row r="2" spans="1:18" ht="40.5" customHeight="1">
      <c r="A2" s="883" t="s">
        <v>128</v>
      </c>
      <c r="B2" s="3" t="s">
        <v>9</v>
      </c>
      <c r="C2" s="3"/>
      <c r="D2" s="884" t="s">
        <v>129</v>
      </c>
      <c r="E2" s="1217" t="s">
        <v>130</v>
      </c>
      <c r="F2" s="1218"/>
      <c r="G2" s="1219"/>
      <c r="H2" s="885" t="s">
        <v>131</v>
      </c>
    </row>
    <row r="3" spans="1:18" ht="27.75" thickBot="1">
      <c r="A3" s="632"/>
      <c r="B3" s="951" t="s">
        <v>407</v>
      </c>
      <c r="C3" s="951" t="s">
        <v>392</v>
      </c>
      <c r="D3" s="899" t="s">
        <v>70</v>
      </c>
      <c r="E3" s="951" t="s">
        <v>407</v>
      </c>
      <c r="F3" s="1166" t="s">
        <v>392</v>
      </c>
      <c r="G3" s="900" t="s">
        <v>132</v>
      </c>
      <c r="H3" s="901" t="s">
        <v>133</v>
      </c>
    </row>
    <row r="4" spans="1:18" ht="15.75">
      <c r="A4" s="675" t="s">
        <v>8</v>
      </c>
      <c r="B4" s="886"/>
      <c r="C4" s="886"/>
      <c r="D4" s="887"/>
      <c r="E4" s="888"/>
      <c r="F4" s="888"/>
      <c r="G4" s="889"/>
      <c r="H4" s="890"/>
    </row>
    <row r="5" spans="1:18" ht="15">
      <c r="A5" s="455" t="s">
        <v>310</v>
      </c>
      <c r="B5" s="145">
        <v>12633.522629219075</v>
      </c>
      <c r="C5" s="145">
        <v>12586.924025598937</v>
      </c>
      <c r="D5" s="861">
        <v>0.37021438697307268</v>
      </c>
      <c r="E5" s="902">
        <v>100</v>
      </c>
      <c r="F5" s="903">
        <v>100</v>
      </c>
      <c r="G5" s="663" t="s">
        <v>100</v>
      </c>
      <c r="H5" s="666">
        <v>33.448626255520395</v>
      </c>
    </row>
    <row r="6" spans="1:18">
      <c r="A6" s="652" t="s">
        <v>134</v>
      </c>
      <c r="B6" s="94">
        <v>9881.4680000000008</v>
      </c>
      <c r="C6" s="94">
        <v>10243.422</v>
      </c>
      <c r="D6" s="862">
        <v>-3.5335261985691861</v>
      </c>
      <c r="E6" s="904">
        <v>10.084784232182864</v>
      </c>
      <c r="F6" s="905">
        <v>11.0593270019932</v>
      </c>
      <c r="G6" s="661">
        <v>-8.8119536535513969</v>
      </c>
      <c r="H6" s="662">
        <v>21.689195158582926</v>
      </c>
    </row>
    <row r="7" spans="1:18">
      <c r="A7" s="652" t="s">
        <v>135</v>
      </c>
      <c r="B7" s="94">
        <v>15498.289000000001</v>
      </c>
      <c r="C7" s="94">
        <v>15533.414000000001</v>
      </c>
      <c r="D7" s="862">
        <v>-0.22612543514259004</v>
      </c>
      <c r="E7" s="904">
        <v>10.768622512483343</v>
      </c>
      <c r="F7" s="905">
        <v>10.412514167350608</v>
      </c>
      <c r="G7" s="661">
        <v>3.4200034632302923</v>
      </c>
      <c r="H7" s="662">
        <v>38.012573895092451</v>
      </c>
    </row>
    <row r="8" spans="1:18" ht="13.5" thickBot="1">
      <c r="A8" s="653" t="s">
        <v>136</v>
      </c>
      <c r="B8" s="97">
        <v>12594.409</v>
      </c>
      <c r="C8" s="97">
        <v>12526.272999999999</v>
      </c>
      <c r="D8" s="863">
        <v>0.54394471523972399</v>
      </c>
      <c r="E8" s="906">
        <v>79.146593255333784</v>
      </c>
      <c r="F8" s="907">
        <v>78.528158830656196</v>
      </c>
      <c r="G8" s="664">
        <v>0.78753205714554519</v>
      </c>
      <c r="H8" s="667">
        <v>34.499576967102968</v>
      </c>
    </row>
    <row r="9" spans="1:18" ht="15">
      <c r="A9" s="633" t="s">
        <v>311</v>
      </c>
      <c r="B9" s="146">
        <v>10476.015003353523</v>
      </c>
      <c r="C9" s="146">
        <v>10574.10797379663</v>
      </c>
      <c r="D9" s="864">
        <v>-0.92767135238441367</v>
      </c>
      <c r="E9" s="908">
        <v>100</v>
      </c>
      <c r="F9" s="909">
        <v>100</v>
      </c>
      <c r="G9" s="665" t="s">
        <v>100</v>
      </c>
      <c r="H9" s="668">
        <v>-9.7003453097358747</v>
      </c>
    </row>
    <row r="10" spans="1:18">
      <c r="A10" s="652" t="s">
        <v>134</v>
      </c>
      <c r="B10" s="94">
        <v>9047.1260000000002</v>
      </c>
      <c r="C10" s="94" t="s">
        <v>255</v>
      </c>
      <c r="D10" s="1167" t="s">
        <v>100</v>
      </c>
      <c r="E10" s="904">
        <v>1.488553536597885</v>
      </c>
      <c r="F10" s="905">
        <v>7.2352818484499686</v>
      </c>
      <c r="G10" s="1168" t="s">
        <v>100</v>
      </c>
      <c r="H10" s="1169" t="s">
        <v>100</v>
      </c>
    </row>
    <row r="11" spans="1:18">
      <c r="A11" s="652" t="s">
        <v>135</v>
      </c>
      <c r="B11" s="94">
        <v>15321.505999999999</v>
      </c>
      <c r="C11" s="94">
        <v>15843.436</v>
      </c>
      <c r="D11" s="862">
        <v>-3.2942980297960638</v>
      </c>
      <c r="E11" s="904">
        <v>4.8395099750196762</v>
      </c>
      <c r="F11" s="905">
        <v>3.662446214339238</v>
      </c>
      <c r="G11" s="661">
        <v>32.138731650774524</v>
      </c>
      <c r="H11" s="662">
        <v>19.320818392744158</v>
      </c>
    </row>
    <row r="12" spans="1:18" ht="13.5" thickBot="1">
      <c r="A12" s="654" t="s">
        <v>136</v>
      </c>
      <c r="B12" s="94">
        <v>10248.382</v>
      </c>
      <c r="C12" s="94">
        <v>10299.223</v>
      </c>
      <c r="D12" s="862">
        <v>-0.4936391803537058</v>
      </c>
      <c r="E12" s="904">
        <v>93.671936488382428</v>
      </c>
      <c r="F12" s="905">
        <v>89.102271937210801</v>
      </c>
      <c r="G12" s="661">
        <v>5.1285612048049787</v>
      </c>
      <c r="H12" s="662">
        <v>-5.069272251218119</v>
      </c>
      <c r="P12"/>
      <c r="Q12"/>
      <c r="R12"/>
    </row>
    <row r="13" spans="1:18" ht="15.75">
      <c r="A13" s="675" t="s">
        <v>137</v>
      </c>
      <c r="B13" s="679"/>
      <c r="C13" s="679"/>
      <c r="D13" s="865"/>
      <c r="E13" s="910"/>
      <c r="F13" s="910"/>
      <c r="G13" s="680"/>
      <c r="H13" s="681"/>
      <c r="P13"/>
      <c r="Q13"/>
      <c r="R13"/>
    </row>
    <row r="14" spans="1:18" ht="15">
      <c r="A14" s="455" t="s">
        <v>310</v>
      </c>
      <c r="B14" s="145">
        <v>12557.03406630354</v>
      </c>
      <c r="C14" s="145">
        <v>12421.949035550457</v>
      </c>
      <c r="D14" s="861">
        <v>1.087470495704683</v>
      </c>
      <c r="E14" s="902">
        <v>100</v>
      </c>
      <c r="F14" s="903">
        <v>100</v>
      </c>
      <c r="G14" s="663" t="s">
        <v>100</v>
      </c>
      <c r="H14" s="666">
        <v>36.231786292498661</v>
      </c>
      <c r="P14"/>
      <c r="Q14"/>
      <c r="R14"/>
    </row>
    <row r="15" spans="1:18">
      <c r="A15" s="652" t="s">
        <v>134</v>
      </c>
      <c r="B15" s="94">
        <v>10922.385</v>
      </c>
      <c r="C15" s="94">
        <v>11032.819</v>
      </c>
      <c r="D15" s="862">
        <v>-1.0009590477284118</v>
      </c>
      <c r="E15" s="904">
        <v>1.3947346702979284</v>
      </c>
      <c r="F15" s="905">
        <v>4.5399352401511068</v>
      </c>
      <c r="G15" s="661">
        <v>-69.278533800153809</v>
      </c>
      <c r="H15" s="662">
        <v>-58.147597820703325</v>
      </c>
    </row>
    <row r="16" spans="1:18">
      <c r="A16" s="652" t="s">
        <v>135</v>
      </c>
      <c r="B16" s="94">
        <v>15573.225</v>
      </c>
      <c r="C16" s="94" t="s">
        <v>255</v>
      </c>
      <c r="D16" s="1167" t="s">
        <v>100</v>
      </c>
      <c r="E16" s="904">
        <v>1.5812494841957581</v>
      </c>
      <c r="F16" s="905">
        <v>2.4352401511063144</v>
      </c>
      <c r="G16" s="661" t="s">
        <v>100</v>
      </c>
      <c r="H16" s="662" t="s">
        <v>100</v>
      </c>
    </row>
    <row r="17" spans="1:13" ht="13.5" thickBot="1">
      <c r="A17" s="653" t="s">
        <v>136</v>
      </c>
      <c r="B17" s="97">
        <v>12531.376</v>
      </c>
      <c r="C17" s="97">
        <v>12427.745999999999</v>
      </c>
      <c r="D17" s="863">
        <v>0.83385997750518093</v>
      </c>
      <c r="E17" s="906">
        <v>97.024015845506312</v>
      </c>
      <c r="F17" s="907">
        <v>93.024824608742591</v>
      </c>
      <c r="G17" s="664">
        <v>4.2990580778669614</v>
      </c>
      <c r="H17" s="667">
        <v>42.0884699057288</v>
      </c>
    </row>
    <row r="18" spans="1:13" ht="15">
      <c r="A18" s="633" t="s">
        <v>311</v>
      </c>
      <c r="B18" s="146">
        <v>10338.449722480571</v>
      </c>
      <c r="C18" s="146">
        <v>10454.126839468219</v>
      </c>
      <c r="D18" s="864">
        <v>-1.106521077885952</v>
      </c>
      <c r="E18" s="908">
        <v>100</v>
      </c>
      <c r="F18" s="909">
        <v>100</v>
      </c>
      <c r="G18" s="665" t="s">
        <v>100</v>
      </c>
      <c r="H18" s="668">
        <v>3.1401393829167206</v>
      </c>
    </row>
    <row r="19" spans="1:13">
      <c r="A19" s="652" t="s">
        <v>134</v>
      </c>
      <c r="B19" s="94" t="s">
        <v>255</v>
      </c>
      <c r="C19" s="94" t="s">
        <v>255</v>
      </c>
      <c r="D19" s="862" t="s">
        <v>100</v>
      </c>
      <c r="E19" s="904">
        <v>6.2420024343809506E-2</v>
      </c>
      <c r="F19" s="905">
        <v>0.24142537541645875</v>
      </c>
      <c r="G19" s="661" t="s">
        <v>100</v>
      </c>
      <c r="H19" s="662" t="s">
        <v>100</v>
      </c>
    </row>
    <row r="20" spans="1:13">
      <c r="A20" s="652" t="s">
        <v>135</v>
      </c>
      <c r="B20" s="94" t="s">
        <v>100</v>
      </c>
      <c r="C20" s="94" t="s">
        <v>255</v>
      </c>
      <c r="D20" s="862" t="s">
        <v>100</v>
      </c>
      <c r="E20" s="904">
        <v>0</v>
      </c>
      <c r="F20" s="905">
        <v>0.11266517519434741</v>
      </c>
      <c r="G20" s="661" t="s">
        <v>100</v>
      </c>
      <c r="H20" s="662" t="s">
        <v>100</v>
      </c>
    </row>
    <row r="21" spans="1:13" ht="13.5" thickBot="1">
      <c r="A21" s="654" t="s">
        <v>136</v>
      </c>
      <c r="B21" s="94">
        <v>10339.598</v>
      </c>
      <c r="C21" s="94">
        <v>10455.633</v>
      </c>
      <c r="D21" s="862">
        <v>-1.1097845534555379</v>
      </c>
      <c r="E21" s="904">
        <v>99.937579975656206</v>
      </c>
      <c r="F21" s="905">
        <v>99.645909449389194</v>
      </c>
      <c r="G21" s="661">
        <v>0.29270697400293527</v>
      </c>
      <c r="H21" s="662">
        <v>3.4420377638868613</v>
      </c>
    </row>
    <row r="22" spans="1:13" ht="15.75">
      <c r="A22" s="675" t="s">
        <v>138</v>
      </c>
      <c r="B22" s="679"/>
      <c r="C22" s="679"/>
      <c r="D22" s="865"/>
      <c r="E22" s="910"/>
      <c r="F22" s="910"/>
      <c r="G22" s="680"/>
      <c r="H22" s="681"/>
    </row>
    <row r="23" spans="1:13" ht="15">
      <c r="A23" s="455" t="s">
        <v>310</v>
      </c>
      <c r="B23" s="145">
        <v>12709.437804394427</v>
      </c>
      <c r="C23" s="1090">
        <v>12765.531282584598</v>
      </c>
      <c r="D23" s="861">
        <v>-0.43941358137358699</v>
      </c>
      <c r="E23" s="902">
        <v>100</v>
      </c>
      <c r="F23" s="903">
        <v>100</v>
      </c>
      <c r="G23" s="663" t="s">
        <v>100</v>
      </c>
      <c r="H23" s="666">
        <v>34.917574472187411</v>
      </c>
    </row>
    <row r="24" spans="1:13">
      <c r="A24" s="652" t="s">
        <v>134</v>
      </c>
      <c r="B24" s="94">
        <v>9709.8979999999992</v>
      </c>
      <c r="C24" s="94">
        <v>10001.248</v>
      </c>
      <c r="D24" s="862">
        <v>-2.9131364405722202</v>
      </c>
      <c r="E24" s="904">
        <v>21.221864951768492</v>
      </c>
      <c r="F24" s="905">
        <v>20.189434107779814</v>
      </c>
      <c r="G24" s="661">
        <v>5.1137185840728447</v>
      </c>
      <c r="H24" s="662">
        <v>41.81687955115197</v>
      </c>
    </row>
    <row r="25" spans="1:13">
      <c r="A25" s="652" t="s">
        <v>135</v>
      </c>
      <c r="B25" s="94">
        <v>15527.011</v>
      </c>
      <c r="C25" s="94">
        <v>15653.808000000001</v>
      </c>
      <c r="D25" s="862">
        <v>-0.81000737967400949</v>
      </c>
      <c r="E25" s="904">
        <v>21.246873883529833</v>
      </c>
      <c r="F25" s="905">
        <v>19.647160898486458</v>
      </c>
      <c r="G25" s="661">
        <v>8.1422094179857361</v>
      </c>
      <c r="H25" s="662">
        <v>45.902845927379786</v>
      </c>
    </row>
    <row r="26" spans="1:13" ht="16.5" thickBot="1">
      <c r="A26" s="653" t="s">
        <v>136</v>
      </c>
      <c r="B26" s="97">
        <v>12775.335999999999</v>
      </c>
      <c r="C26" s="97">
        <v>12749.955</v>
      </c>
      <c r="D26" s="863">
        <v>0.199067369257377</v>
      </c>
      <c r="E26" s="906">
        <v>57.531261164701689</v>
      </c>
      <c r="F26" s="907">
        <v>60.163404993733735</v>
      </c>
      <c r="G26" s="664">
        <v>-4.3749914575250424</v>
      </c>
      <c r="H26" s="667">
        <v>29.014942114329212</v>
      </c>
      <c r="J26" s="129"/>
      <c r="K26" s="122"/>
      <c r="L26" s="122"/>
      <c r="M26" s="122"/>
    </row>
    <row r="27" spans="1:13" ht="15">
      <c r="A27" s="633" t="s">
        <v>311</v>
      </c>
      <c r="B27" s="146">
        <v>10577.453098787608</v>
      </c>
      <c r="C27" s="146">
        <v>10594.653680226182</v>
      </c>
      <c r="D27" s="864">
        <v>-0.16235152141572082</v>
      </c>
      <c r="E27" s="908">
        <v>100</v>
      </c>
      <c r="F27" s="909">
        <v>100</v>
      </c>
      <c r="G27" s="665" t="s">
        <v>100</v>
      </c>
      <c r="H27" s="668">
        <v>-29.437714787101811</v>
      </c>
      <c r="J27" s="1215"/>
      <c r="K27" s="1215"/>
      <c r="L27" s="1215"/>
      <c r="M27" s="1215"/>
    </row>
    <row r="28" spans="1:13">
      <c r="A28" s="652" t="s">
        <v>134</v>
      </c>
      <c r="B28" s="94" t="s">
        <v>100</v>
      </c>
      <c r="C28" s="94" t="s">
        <v>255</v>
      </c>
      <c r="D28" s="1167" t="s">
        <v>100</v>
      </c>
      <c r="E28" s="904">
        <v>0</v>
      </c>
      <c r="F28" s="905">
        <v>13.834117331643469</v>
      </c>
      <c r="G28" s="661" t="s">
        <v>100</v>
      </c>
      <c r="H28" s="662" t="s">
        <v>100</v>
      </c>
    </row>
    <row r="29" spans="1:13">
      <c r="A29" s="652" t="s">
        <v>135</v>
      </c>
      <c r="B29" s="94" t="s">
        <v>255</v>
      </c>
      <c r="C29" s="94" t="s">
        <v>255</v>
      </c>
      <c r="D29" s="1167" t="s">
        <v>100</v>
      </c>
      <c r="E29" s="904">
        <v>6.9980311560913275</v>
      </c>
      <c r="F29" s="905">
        <v>1.715859514002291</v>
      </c>
      <c r="G29" s="661" t="s">
        <v>100</v>
      </c>
      <c r="H29" s="662" t="s">
        <v>100</v>
      </c>
    </row>
    <row r="30" spans="1:13" ht="13.5" thickBot="1">
      <c r="A30" s="654" t="s">
        <v>136</v>
      </c>
      <c r="B30" s="94">
        <v>10278.986999999999</v>
      </c>
      <c r="C30" s="94">
        <v>10133.19</v>
      </c>
      <c r="D30" s="862">
        <v>1.4388065357503279</v>
      </c>
      <c r="E30" s="904">
        <v>93.001968843908685</v>
      </c>
      <c r="F30" s="905">
        <v>84.450023154354241</v>
      </c>
      <c r="G30" s="661">
        <v>10.126635103371793</v>
      </c>
      <c r="H30" s="662">
        <v>-22.292129642991142</v>
      </c>
    </row>
    <row r="31" spans="1:13" ht="15.75">
      <c r="A31" s="675" t="s">
        <v>139</v>
      </c>
      <c r="B31" s="679"/>
      <c r="C31" s="679"/>
      <c r="D31" s="865"/>
      <c r="E31" s="910"/>
      <c r="F31" s="910"/>
      <c r="G31" s="680"/>
      <c r="H31" s="681"/>
    </row>
    <row r="32" spans="1:13" ht="15">
      <c r="A32" s="455" t="s">
        <v>310</v>
      </c>
      <c r="B32" s="145">
        <v>12652.719720137884</v>
      </c>
      <c r="C32" s="145">
        <v>12582.407922363282</v>
      </c>
      <c r="D32" s="861">
        <v>0.55881035020040992</v>
      </c>
      <c r="E32" s="902">
        <v>100</v>
      </c>
      <c r="F32" s="903">
        <v>100</v>
      </c>
      <c r="G32" s="663" t="s">
        <v>100</v>
      </c>
      <c r="H32" s="666">
        <v>22.174072265625028</v>
      </c>
    </row>
    <row r="33" spans="1:8">
      <c r="A33" s="652" t="s">
        <v>134</v>
      </c>
      <c r="B33" s="94" t="s">
        <v>255</v>
      </c>
      <c r="C33" s="94" t="s">
        <v>255</v>
      </c>
      <c r="D33" s="1167" t="s">
        <v>100</v>
      </c>
      <c r="E33" s="904">
        <v>5.2405455362941495</v>
      </c>
      <c r="F33" s="905">
        <v>5.6335449218750018</v>
      </c>
      <c r="G33" s="661" t="s">
        <v>100</v>
      </c>
      <c r="H33" s="662" t="s">
        <v>100</v>
      </c>
    </row>
    <row r="34" spans="1:8">
      <c r="A34" s="652" t="s">
        <v>135</v>
      </c>
      <c r="B34" s="94" t="s">
        <v>255</v>
      </c>
      <c r="C34" s="94" t="s">
        <v>255</v>
      </c>
      <c r="D34" s="1167" t="s">
        <v>100</v>
      </c>
      <c r="E34" s="904">
        <v>9.2721186991057589</v>
      </c>
      <c r="F34" s="905">
        <v>8.6791992187500018</v>
      </c>
      <c r="G34" s="661" t="s">
        <v>100</v>
      </c>
      <c r="H34" s="662" t="s">
        <v>100</v>
      </c>
    </row>
    <row r="35" spans="1:8" ht="13.5" thickBot="1">
      <c r="A35" s="653" t="s">
        <v>136</v>
      </c>
      <c r="B35" s="97">
        <v>12470.414000000001</v>
      </c>
      <c r="C35" s="97">
        <v>12418.88</v>
      </c>
      <c r="D35" s="863">
        <v>0.41496495658224791</v>
      </c>
      <c r="E35" s="906">
        <v>85.487335764600076</v>
      </c>
      <c r="F35" s="907">
        <v>85.687255859375</v>
      </c>
      <c r="G35" s="664">
        <v>-0.23331368564658184</v>
      </c>
      <c r="H35" s="667">
        <v>21.88902343471759</v>
      </c>
    </row>
    <row r="36" spans="1:8" ht="15">
      <c r="A36" s="633" t="s">
        <v>311</v>
      </c>
      <c r="B36" s="146">
        <v>10722.410448887213</v>
      </c>
      <c r="C36" s="146">
        <v>10825.605389630646</v>
      </c>
      <c r="D36" s="864">
        <v>-0.95324868244577654</v>
      </c>
      <c r="E36" s="908">
        <v>100</v>
      </c>
      <c r="F36" s="909">
        <v>100</v>
      </c>
      <c r="G36" s="665" t="s">
        <v>100</v>
      </c>
      <c r="H36" s="668">
        <v>-9.2434097911674016</v>
      </c>
    </row>
    <row r="37" spans="1:8">
      <c r="A37" s="652" t="s">
        <v>134</v>
      </c>
      <c r="B37" s="94" t="s">
        <v>255</v>
      </c>
      <c r="C37" s="94" t="s">
        <v>255</v>
      </c>
      <c r="D37" s="1167" t="s">
        <v>100</v>
      </c>
      <c r="E37" s="904">
        <v>7.1251938471855487</v>
      </c>
      <c r="F37" s="905">
        <v>13.465708090836474</v>
      </c>
      <c r="G37" s="661" t="s">
        <v>100</v>
      </c>
      <c r="H37" s="662" t="s">
        <v>100</v>
      </c>
    </row>
    <row r="38" spans="1:8">
      <c r="A38" s="652" t="s">
        <v>135</v>
      </c>
      <c r="B38" s="94" t="s">
        <v>255</v>
      </c>
      <c r="C38" s="94" t="s">
        <v>255</v>
      </c>
      <c r="D38" s="1167" t="s">
        <v>100</v>
      </c>
      <c r="E38" s="904">
        <v>15.218575799488661</v>
      </c>
      <c r="F38" s="905">
        <v>15.089961580889346</v>
      </c>
      <c r="G38" s="661" t="s">
        <v>100</v>
      </c>
      <c r="H38" s="662" t="s">
        <v>100</v>
      </c>
    </row>
    <row r="39" spans="1:8" ht="13.5" thickBot="1">
      <c r="A39" s="653" t="s">
        <v>136</v>
      </c>
      <c r="B39" s="97" t="s">
        <v>255</v>
      </c>
      <c r="C39" s="97">
        <v>10089.949000000001</v>
      </c>
      <c r="D39" s="863" t="s">
        <v>100</v>
      </c>
      <c r="E39" s="906">
        <v>77.656230353325782</v>
      </c>
      <c r="F39" s="907">
        <v>71.444330328274191</v>
      </c>
      <c r="G39" s="664" t="s">
        <v>100</v>
      </c>
      <c r="H39" s="667" t="s">
        <v>100</v>
      </c>
    </row>
    <row r="40" spans="1:8" ht="14.25" customHeight="1">
      <c r="A40" s="129" t="s">
        <v>312</v>
      </c>
      <c r="B40" s="122"/>
      <c r="C40" s="129"/>
      <c r="D40" s="122"/>
    </row>
    <row r="41" spans="1:8" ht="5.25" customHeight="1">
      <c r="A41" s="1220"/>
      <c r="B41" s="1220"/>
      <c r="C41" s="1220"/>
      <c r="D41" s="1220"/>
    </row>
    <row r="42" spans="1:8" ht="15">
      <c r="A42" s="130" t="s">
        <v>61</v>
      </c>
      <c r="B42" s="131"/>
    </row>
    <row r="43" spans="1:8" ht="15">
      <c r="A43" s="128" t="s">
        <v>96</v>
      </c>
      <c r="B43" s="1221" t="s">
        <v>62</v>
      </c>
      <c r="C43" s="1222"/>
      <c r="D43" s="1222"/>
      <c r="E43" s="1222"/>
      <c r="F43" s="1222"/>
      <c r="G43" s="1222"/>
      <c r="H43" s="1223"/>
    </row>
    <row r="44" spans="1:8" ht="15">
      <c r="A44" s="128" t="s">
        <v>63</v>
      </c>
      <c r="B44" s="1221" t="s">
        <v>64</v>
      </c>
      <c r="C44" s="1222"/>
      <c r="D44" s="1222"/>
      <c r="E44" s="1222"/>
      <c r="F44" s="1222"/>
      <c r="G44" s="1222"/>
      <c r="H44" s="1223"/>
    </row>
    <row r="45" spans="1:8" ht="15">
      <c r="A45" s="128" t="s">
        <v>65</v>
      </c>
      <c r="B45" s="1221" t="s">
        <v>66</v>
      </c>
      <c r="C45" s="1222"/>
      <c r="D45" s="1222"/>
      <c r="E45" s="1222"/>
      <c r="F45" s="1222"/>
      <c r="G45" s="1222"/>
      <c r="H45" s="1223"/>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408</v>
      </c>
      <c r="B2" s="877"/>
      <c r="C2" s="877"/>
      <c r="D2" s="877"/>
      <c r="E2" s="877"/>
      <c r="F2" s="122"/>
      <c r="G2" s="122"/>
      <c r="H2" s="122"/>
    </row>
    <row r="3" spans="1:8" ht="30.75" customHeight="1">
      <c r="A3" s="1224" t="s">
        <v>140</v>
      </c>
      <c r="B3" s="1226" t="s">
        <v>141</v>
      </c>
      <c r="C3" s="1227"/>
      <c r="D3" s="1228" t="s">
        <v>317</v>
      </c>
      <c r="E3" s="1229"/>
    </row>
    <row r="4" spans="1:8" ht="16.5" thickBot="1">
      <c r="A4" s="1225"/>
      <c r="B4" s="926" t="s">
        <v>142</v>
      </c>
      <c r="C4" s="926" t="s">
        <v>143</v>
      </c>
      <c r="D4" s="927" t="s">
        <v>142</v>
      </c>
      <c r="E4" s="928" t="s">
        <v>143</v>
      </c>
      <c r="G4" s="132" t="s">
        <v>144</v>
      </c>
      <c r="H4" s="133"/>
    </row>
    <row r="5" spans="1:8" ht="17.25" customHeight="1" thickBot="1">
      <c r="A5" s="920" t="s">
        <v>145</v>
      </c>
      <c r="B5" s="921">
        <v>31935.888999999999</v>
      </c>
      <c r="C5" s="921">
        <v>23901.35</v>
      </c>
      <c r="D5" s="922">
        <v>10.11693931358387</v>
      </c>
      <c r="E5" s="923">
        <v>11.394854183982773</v>
      </c>
      <c r="G5" s="134" t="s">
        <v>59</v>
      </c>
      <c r="H5" s="135" t="s">
        <v>60</v>
      </c>
    </row>
    <row r="6" spans="1:8" ht="18" customHeight="1">
      <c r="A6" s="942" t="s">
        <v>146</v>
      </c>
      <c r="B6" s="1006" t="s">
        <v>100</v>
      </c>
      <c r="C6" s="943" t="s">
        <v>255</v>
      </c>
      <c r="D6" s="636" t="s">
        <v>100</v>
      </c>
      <c r="E6" s="1013" t="s">
        <v>100</v>
      </c>
      <c r="G6" s="136" t="s">
        <v>147</v>
      </c>
      <c r="H6" s="137" t="s">
        <v>148</v>
      </c>
    </row>
    <row r="7" spans="1:8" ht="18" customHeight="1">
      <c r="A7" s="634" t="s">
        <v>149</v>
      </c>
      <c r="B7" s="635" t="s">
        <v>255</v>
      </c>
      <c r="C7" s="635" t="s">
        <v>255</v>
      </c>
      <c r="D7" s="929" t="s">
        <v>100</v>
      </c>
      <c r="E7" s="930" t="s">
        <v>100</v>
      </c>
      <c r="G7" s="138" t="s">
        <v>150</v>
      </c>
      <c r="H7" s="139" t="s">
        <v>151</v>
      </c>
    </row>
    <row r="8" spans="1:8" ht="18" customHeight="1">
      <c r="A8" s="634" t="s">
        <v>152</v>
      </c>
      <c r="B8" s="635" t="s">
        <v>255</v>
      </c>
      <c r="C8" s="635" t="s">
        <v>255</v>
      </c>
      <c r="D8" s="636" t="s">
        <v>100</v>
      </c>
      <c r="E8" s="1013" t="s">
        <v>100</v>
      </c>
      <c r="G8" s="138" t="s">
        <v>153</v>
      </c>
      <c r="H8" s="139" t="s">
        <v>154</v>
      </c>
    </row>
    <row r="9" spans="1:8" ht="18" customHeight="1">
      <c r="A9" s="634" t="s">
        <v>155</v>
      </c>
      <c r="B9" s="635" t="s">
        <v>100</v>
      </c>
      <c r="C9" s="635" t="s">
        <v>255</v>
      </c>
      <c r="D9" s="929" t="s">
        <v>100</v>
      </c>
      <c r="E9" s="930" t="s">
        <v>100</v>
      </c>
      <c r="G9" s="138" t="s">
        <v>156</v>
      </c>
      <c r="H9" s="139" t="s">
        <v>157</v>
      </c>
    </row>
    <row r="10" spans="1:8" ht="18" customHeight="1">
      <c r="A10" s="634" t="s">
        <v>158</v>
      </c>
      <c r="B10" s="635" t="s">
        <v>255</v>
      </c>
      <c r="C10" s="635">
        <v>19571.256000000001</v>
      </c>
      <c r="D10" s="636" t="s">
        <v>100</v>
      </c>
      <c r="E10" s="1121">
        <v>0.64731043624545048</v>
      </c>
      <c r="G10" s="138" t="s">
        <v>159</v>
      </c>
      <c r="H10" s="139" t="s">
        <v>160</v>
      </c>
    </row>
    <row r="11" spans="1:8" ht="18" customHeight="1">
      <c r="A11" s="634" t="s">
        <v>161</v>
      </c>
      <c r="B11" s="635" t="s">
        <v>100</v>
      </c>
      <c r="C11" s="635" t="s">
        <v>100</v>
      </c>
      <c r="D11" s="929" t="s">
        <v>100</v>
      </c>
      <c r="E11" s="930" t="s">
        <v>100</v>
      </c>
      <c r="G11" s="138" t="s">
        <v>162</v>
      </c>
      <c r="H11" s="139" t="s">
        <v>163</v>
      </c>
    </row>
    <row r="12" spans="1:8" ht="18" customHeight="1">
      <c r="A12" s="634" t="s">
        <v>164</v>
      </c>
      <c r="B12" s="635">
        <v>23834.65</v>
      </c>
      <c r="C12" s="635">
        <v>22290.502</v>
      </c>
      <c r="D12" s="1164">
        <v>3.0256575044022771</v>
      </c>
      <c r="E12" s="1121">
        <v>10.909011480142702</v>
      </c>
      <c r="G12" s="138" t="s">
        <v>165</v>
      </c>
      <c r="H12" s="139" t="s">
        <v>166</v>
      </c>
    </row>
    <row r="13" spans="1:8" ht="18" customHeight="1" thickBot="1">
      <c r="A13" s="637" t="s">
        <v>167</v>
      </c>
      <c r="B13" s="1119" t="s">
        <v>255</v>
      </c>
      <c r="C13" s="1119">
        <v>23500</v>
      </c>
      <c r="D13" s="1120" t="s">
        <v>100</v>
      </c>
      <c r="E13" s="1151">
        <v>22.278191523238675</v>
      </c>
      <c r="G13" s="140" t="s">
        <v>168</v>
      </c>
      <c r="H13" s="141" t="s">
        <v>169</v>
      </c>
    </row>
    <row r="14" spans="1:8">
      <c r="A14" s="660" t="s">
        <v>95</v>
      </c>
      <c r="B14" s="142"/>
      <c r="C14" s="142"/>
      <c r="D14" s="142"/>
      <c r="E14" s="142"/>
    </row>
    <row r="15" spans="1:8">
      <c r="A15" s="143"/>
      <c r="B15" s="144"/>
      <c r="C15" s="144"/>
      <c r="D15" s="144"/>
    </row>
    <row r="23" spans="1:4" ht="15">
      <c r="D23" s="935"/>
    </row>
    <row r="24" spans="1:4" ht="15">
      <c r="D24" s="935"/>
    </row>
    <row r="25" spans="1:4" ht="15">
      <c r="A25" s="936"/>
      <c r="D25" s="935"/>
    </row>
    <row r="26" spans="1:4" ht="15">
      <c r="A26" s="936"/>
      <c r="D26" s="935"/>
    </row>
    <row r="27" spans="1:4" ht="15">
      <c r="A27" s="936"/>
      <c r="D27" s="935"/>
    </row>
    <row r="28" spans="1:4" ht="15">
      <c r="A28" s="936"/>
      <c r="D28" s="935"/>
    </row>
    <row r="29" spans="1:4" ht="15">
      <c r="A29" s="936"/>
      <c r="D29" s="935"/>
    </row>
    <row r="30" spans="1:4" ht="15">
      <c r="A30" s="936"/>
      <c r="D30" s="935"/>
    </row>
    <row r="31" spans="1:4" ht="15">
      <c r="A31" s="936"/>
      <c r="D31" s="935"/>
    </row>
    <row r="32" spans="1:4" ht="15">
      <c r="A32" s="936"/>
      <c r="D32" s="935"/>
    </row>
    <row r="33" spans="1:13" ht="15">
      <c r="A33" s="936"/>
      <c r="D33" s="935"/>
    </row>
    <row r="34" spans="1:13" ht="15">
      <c r="A34" s="936"/>
      <c r="D34" s="935"/>
    </row>
    <row r="35" spans="1:13" ht="15">
      <c r="A35" s="936"/>
      <c r="D35" s="935"/>
      <c r="M35" s="127" t="s">
        <v>123</v>
      </c>
    </row>
    <row r="36" spans="1:13" ht="15">
      <c r="A36" s="936"/>
      <c r="D36" s="935"/>
    </row>
    <row r="37" spans="1:13" ht="15">
      <c r="A37" s="936"/>
      <c r="D37" s="935"/>
    </row>
    <row r="38" spans="1:13" ht="15">
      <c r="A38" s="936"/>
      <c r="D38" s="935"/>
    </row>
    <row r="39" spans="1:13" ht="15">
      <c r="A39" s="936"/>
      <c r="D39" s="935"/>
    </row>
    <row r="40" spans="1:13" ht="15">
      <c r="A40" s="936"/>
      <c r="D40" s="935"/>
    </row>
    <row r="41" spans="1:13" ht="15">
      <c r="A41" s="936"/>
      <c r="D41" s="935"/>
    </row>
    <row r="42" spans="1:13" ht="15">
      <c r="A42" s="936"/>
      <c r="D42" s="935"/>
    </row>
    <row r="43" spans="1:13" ht="15">
      <c r="A43" s="936"/>
      <c r="D43" s="935"/>
    </row>
    <row r="44" spans="1:13" ht="15">
      <c r="A44" s="936"/>
      <c r="D44" s="935"/>
    </row>
    <row r="45" spans="1:13" ht="15">
      <c r="D45" s="935"/>
    </row>
    <row r="46" spans="1:13" ht="15">
      <c r="A46" s="936"/>
      <c r="D46" s="935"/>
    </row>
    <row r="47" spans="1:13" ht="15">
      <c r="A47" s="936"/>
      <c r="D47" s="935"/>
    </row>
    <row r="48" spans="1:13" ht="15">
      <c r="A48" s="936"/>
      <c r="D48" s="935"/>
    </row>
    <row r="49" spans="1:4" ht="15">
      <c r="A49" s="936"/>
      <c r="D49" s="935"/>
    </row>
    <row r="50" spans="1:4" ht="15">
      <c r="A50" s="936"/>
      <c r="D50" s="935"/>
    </row>
    <row r="51" spans="1:4" ht="15">
      <c r="A51" s="936"/>
      <c r="D51" s="935"/>
    </row>
    <row r="52" spans="1:4" ht="15">
      <c r="A52" s="936"/>
      <c r="D52" s="935"/>
    </row>
    <row r="53" spans="1:4" ht="15">
      <c r="A53" s="936"/>
      <c r="D53" s="935"/>
    </row>
    <row r="54" spans="1:4" ht="15">
      <c r="A54" s="936"/>
    </row>
    <row r="55" spans="1:4" ht="15">
      <c r="A55" s="936"/>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234" t="s">
        <v>313</v>
      </c>
      <c r="B1" s="1234"/>
      <c r="C1" s="1234"/>
      <c r="D1" s="1234"/>
      <c r="E1" s="1234"/>
      <c r="F1" s="1234"/>
      <c r="G1" s="644"/>
      <c r="H1" s="644"/>
    </row>
    <row r="2" spans="1:8" ht="13.5" customHeight="1" thickBot="1"/>
    <row r="3" spans="1:8" ht="27" customHeight="1">
      <c r="A3" s="1230" t="s">
        <v>73</v>
      </c>
      <c r="B3" s="1230" t="s">
        <v>118</v>
      </c>
      <c r="C3" s="1235" t="s">
        <v>82</v>
      </c>
      <c r="D3" s="1236"/>
      <c r="E3" s="1237"/>
      <c r="F3" s="1232" t="s">
        <v>119</v>
      </c>
      <c r="G3" s="1233"/>
      <c r="H3" s="122"/>
    </row>
    <row r="4" spans="1:8" ht="32.25" customHeight="1" thickBot="1">
      <c r="A4" s="1231"/>
      <c r="B4" s="1231"/>
      <c r="C4" s="913">
        <v>43779</v>
      </c>
      <c r="D4" s="914">
        <v>43772</v>
      </c>
      <c r="E4" s="915">
        <v>43415</v>
      </c>
      <c r="F4" s="916" t="s">
        <v>352</v>
      </c>
      <c r="G4" s="917" t="s">
        <v>120</v>
      </c>
      <c r="H4" s="122"/>
    </row>
    <row r="5" spans="1:8" ht="29.25" customHeight="1">
      <c r="A5" s="972" t="s">
        <v>124</v>
      </c>
      <c r="B5" s="1092" t="s">
        <v>328</v>
      </c>
      <c r="C5" s="918">
        <v>487.66</v>
      </c>
      <c r="D5" s="878">
        <v>428.17</v>
      </c>
      <c r="E5" s="1172">
        <v>605.20000000000005</v>
      </c>
      <c r="F5" s="1011">
        <v>13.894014059836049</v>
      </c>
      <c r="G5" s="1110">
        <v>-19.421678783873102</v>
      </c>
      <c r="H5" s="122"/>
    </row>
    <row r="6" spans="1:8" ht="28.5" customHeight="1" thickBot="1">
      <c r="A6" s="973" t="s">
        <v>125</v>
      </c>
      <c r="B6" s="1091" t="s">
        <v>328</v>
      </c>
      <c r="C6" s="1173">
        <v>830</v>
      </c>
      <c r="D6" s="1174">
        <v>830</v>
      </c>
      <c r="E6" s="1175">
        <v>806.3</v>
      </c>
      <c r="F6" s="1176">
        <v>0</v>
      </c>
      <c r="G6" s="1177">
        <v>2.9393525982884841</v>
      </c>
      <c r="H6" s="122"/>
    </row>
    <row r="7" spans="1:8" ht="32.25" customHeight="1" thickBot="1">
      <c r="A7" s="974" t="s">
        <v>121</v>
      </c>
      <c r="B7" s="1093" t="s">
        <v>122</v>
      </c>
      <c r="C7" s="1178" t="s">
        <v>100</v>
      </c>
      <c r="D7" s="1179" t="s">
        <v>100</v>
      </c>
      <c r="E7" s="1180" t="s">
        <v>100</v>
      </c>
      <c r="F7" s="1181" t="s">
        <v>100</v>
      </c>
      <c r="G7" s="1182" t="s">
        <v>100</v>
      </c>
      <c r="H7" s="122"/>
    </row>
    <row r="8" spans="1:8" s="122" customFormat="1" ht="15.75">
      <c r="A8" s="964"/>
      <c r="B8" s="965"/>
      <c r="D8" s="939"/>
      <c r="E8" s="940"/>
      <c r="F8" s="941"/>
      <c r="G8" s="941"/>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Y18" sqref="Y18"/>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241" t="s">
        <v>89</v>
      </c>
      <c r="C1" s="1241"/>
      <c r="D1" s="1241"/>
      <c r="E1" s="1241"/>
      <c r="F1" s="8"/>
      <c r="G1" s="7"/>
    </row>
    <row r="2" spans="2:17" ht="20.25" thickBot="1">
      <c r="B2" s="882"/>
      <c r="C2" s="7"/>
      <c r="D2" s="7"/>
      <c r="E2" s="7"/>
      <c r="F2" s="7"/>
      <c r="H2" s="61"/>
      <c r="I2" s="61"/>
      <c r="J2" s="61"/>
      <c r="K2" s="61"/>
      <c r="L2" s="61"/>
      <c r="M2" s="61"/>
      <c r="N2" s="61"/>
      <c r="O2" s="61"/>
      <c r="P2" s="61"/>
      <c r="Q2" s="61"/>
    </row>
    <row r="3" spans="2:17" ht="25.5" customHeight="1">
      <c r="B3" s="1152"/>
      <c r="C3" s="1153" t="s">
        <v>318</v>
      </c>
      <c r="D3" s="1154"/>
      <c r="E3" s="1155" t="s">
        <v>69</v>
      </c>
      <c r="F3" s="1239"/>
    </row>
    <row r="4" spans="2:17" ht="34.5" customHeight="1" thickBot="1">
      <c r="B4" s="1156" t="s">
        <v>43</v>
      </c>
      <c r="C4" s="1157">
        <v>43777</v>
      </c>
      <c r="D4" s="1157">
        <v>43770</v>
      </c>
      <c r="E4" s="1158" t="s">
        <v>314</v>
      </c>
      <c r="F4" s="1240"/>
      <c r="G4" s="656" t="s">
        <v>42</v>
      </c>
      <c r="H4" s="121"/>
      <c r="I4" s="121"/>
      <c r="J4" s="121"/>
      <c r="K4" s="121"/>
      <c r="L4" s="121"/>
      <c r="M4" s="121"/>
      <c r="N4" s="121"/>
      <c r="O4" s="121"/>
      <c r="P4" s="121"/>
      <c r="Q4" s="121"/>
    </row>
    <row r="5" spans="2:17" ht="29.25" customHeight="1">
      <c r="B5" s="1095" t="s">
        <v>319</v>
      </c>
      <c r="C5" s="1159"/>
      <c r="D5" s="1159"/>
      <c r="E5" s="1160"/>
      <c r="F5" s="10"/>
      <c r="G5" s="1238" t="s">
        <v>351</v>
      </c>
      <c r="H5" s="1238"/>
      <c r="I5" s="1238"/>
      <c r="J5" s="1238"/>
      <c r="K5" s="1238"/>
      <c r="L5" s="1238"/>
      <c r="M5" s="1238"/>
      <c r="N5" s="1238"/>
      <c r="O5" s="1238"/>
      <c r="P5" s="1238"/>
      <c r="Q5" s="1238"/>
    </row>
    <row r="6" spans="2:17" ht="21" customHeight="1">
      <c r="B6" s="638" t="s">
        <v>44</v>
      </c>
      <c r="C6" s="1161">
        <v>10</v>
      </c>
      <c r="D6" s="1161">
        <v>10.25</v>
      </c>
      <c r="E6" s="1087">
        <v>-2.4390243902439024</v>
      </c>
      <c r="F6" s="10"/>
      <c r="G6" s="1238"/>
      <c r="H6" s="1238"/>
      <c r="I6" s="1238"/>
      <c r="J6" s="1238"/>
      <c r="K6" s="1238"/>
      <c r="L6" s="1238"/>
      <c r="M6" s="1238"/>
      <c r="N6" s="1238"/>
      <c r="O6" s="1238"/>
      <c r="P6" s="1238"/>
      <c r="Q6" s="1238"/>
    </row>
    <row r="7" spans="2:17" ht="15.75">
      <c r="B7" s="638" t="s">
        <v>45</v>
      </c>
      <c r="C7" s="639">
        <v>15</v>
      </c>
      <c r="D7" s="639">
        <v>14</v>
      </c>
      <c r="E7" s="911">
        <v>7.1428571428571423</v>
      </c>
      <c r="F7" s="16"/>
      <c r="G7" s="15"/>
      <c r="H7" s="15"/>
      <c r="I7" s="6"/>
      <c r="J7" s="9"/>
      <c r="K7" s="9"/>
      <c r="L7" s="9"/>
      <c r="M7" s="9"/>
      <c r="N7" s="9"/>
    </row>
    <row r="8" spans="2:17" ht="15.75">
      <c r="B8" s="657" t="s">
        <v>46</v>
      </c>
      <c r="C8" s="645">
        <v>12.25</v>
      </c>
      <c r="D8" s="645">
        <v>11.53</v>
      </c>
      <c r="E8" s="1012">
        <v>6.2445793581960158</v>
      </c>
      <c r="F8" s="10"/>
      <c r="G8" s="17"/>
      <c r="H8" s="17"/>
      <c r="I8" s="18"/>
      <c r="J8" s="9"/>
      <c r="K8" s="9"/>
      <c r="L8" s="9"/>
      <c r="M8" s="9"/>
      <c r="N8" s="9"/>
    </row>
    <row r="9" spans="2:17" ht="15.75">
      <c r="B9" s="658" t="s">
        <v>257</v>
      </c>
      <c r="C9" s="646">
        <v>102</v>
      </c>
      <c r="D9" s="646">
        <v>96</v>
      </c>
      <c r="E9" s="912">
        <v>6.25</v>
      </c>
      <c r="F9" s="10"/>
      <c r="G9" s="19"/>
      <c r="H9" s="19"/>
      <c r="I9" s="20"/>
      <c r="J9" s="13"/>
      <c r="K9" s="12"/>
      <c r="L9" s="14"/>
    </row>
    <row r="10" spans="2:17" ht="15.75">
      <c r="B10" s="658" t="s">
        <v>258</v>
      </c>
      <c r="C10" s="646">
        <v>81</v>
      </c>
      <c r="D10" s="646">
        <v>77</v>
      </c>
      <c r="E10" s="912">
        <v>5.1948051948051948</v>
      </c>
      <c r="F10" s="16"/>
      <c r="G10" s="19"/>
      <c r="H10" s="19"/>
      <c r="I10" s="20"/>
      <c r="J10" s="21"/>
      <c r="K10" s="11"/>
      <c r="L10" s="22"/>
    </row>
    <row r="11" spans="2:17" ht="15.75">
      <c r="B11" s="658" t="s">
        <v>361</v>
      </c>
      <c r="C11" s="1162">
        <v>2.5</v>
      </c>
      <c r="D11" s="1162">
        <v>2.67</v>
      </c>
      <c r="E11" s="912">
        <v>-6.3670411985018704</v>
      </c>
      <c r="F11" s="10"/>
      <c r="G11" s="23"/>
      <c r="H11" s="23"/>
      <c r="I11" s="20"/>
      <c r="J11" s="13"/>
      <c r="K11" s="12"/>
      <c r="L11" s="14"/>
    </row>
    <row r="12" spans="2:17" ht="22.5" customHeight="1">
      <c r="B12" s="1094" t="s">
        <v>320</v>
      </c>
      <c r="C12" s="639"/>
      <c r="D12" s="639"/>
      <c r="E12" s="911"/>
      <c r="F12" s="10"/>
      <c r="G12" s="23"/>
      <c r="H12" s="23"/>
      <c r="I12" s="24"/>
      <c r="J12" s="13"/>
      <c r="K12" s="12"/>
      <c r="L12" s="14"/>
    </row>
    <row r="13" spans="2:17" ht="15.75">
      <c r="B13" s="638" t="s">
        <v>44</v>
      </c>
      <c r="C13" s="1163" t="s">
        <v>100</v>
      </c>
      <c r="D13" s="1161" t="s">
        <v>100</v>
      </c>
      <c r="E13" s="1087" t="s">
        <v>100</v>
      </c>
      <c r="F13" s="16"/>
      <c r="G13" s="23"/>
      <c r="H13" s="23"/>
      <c r="I13" s="20"/>
      <c r="J13" s="21"/>
      <c r="K13" s="11"/>
      <c r="L13" s="22"/>
    </row>
    <row r="14" spans="2:17" ht="15.75">
      <c r="B14" s="638" t="s">
        <v>45</v>
      </c>
      <c r="C14" s="1163" t="s">
        <v>100</v>
      </c>
      <c r="D14" s="639" t="s">
        <v>100</v>
      </c>
      <c r="E14" s="1087" t="s">
        <v>100</v>
      </c>
      <c r="F14" s="16"/>
      <c r="G14" s="23"/>
      <c r="H14" s="23"/>
      <c r="I14" s="20"/>
      <c r="J14" s="21"/>
      <c r="K14" s="11"/>
      <c r="L14" s="22"/>
    </row>
    <row r="15" spans="2:17" ht="15.75">
      <c r="B15" s="657" t="s">
        <v>46</v>
      </c>
      <c r="C15" s="645" t="s">
        <v>255</v>
      </c>
      <c r="D15" s="645" t="s">
        <v>255</v>
      </c>
      <c r="E15" s="1012" t="s">
        <v>100</v>
      </c>
      <c r="F15" s="16"/>
      <c r="G15" s="25"/>
      <c r="H15" s="25"/>
      <c r="I15" s="26"/>
      <c r="J15" s="21"/>
      <c r="K15" s="11"/>
      <c r="L15" s="22"/>
    </row>
    <row r="16" spans="2:17" ht="15.75">
      <c r="B16" s="658" t="s">
        <v>257</v>
      </c>
      <c r="C16" s="646" t="s">
        <v>100</v>
      </c>
      <c r="D16" s="646" t="s">
        <v>100</v>
      </c>
      <c r="E16" s="1088" t="s">
        <v>100</v>
      </c>
      <c r="F16" s="16"/>
      <c r="G16" s="19"/>
      <c r="H16" s="19"/>
      <c r="I16" s="20"/>
      <c r="J16" s="21"/>
      <c r="K16" s="11"/>
      <c r="L16" s="22"/>
    </row>
    <row r="17" spans="2:15" ht="15.75">
      <c r="B17" s="658" t="s">
        <v>258</v>
      </c>
      <c r="C17" s="646" t="s">
        <v>100</v>
      </c>
      <c r="D17" s="646" t="s">
        <v>100</v>
      </c>
      <c r="E17" s="1088" t="s">
        <v>100</v>
      </c>
      <c r="F17" s="16"/>
      <c r="G17" s="19"/>
      <c r="H17" s="19"/>
      <c r="I17" s="20"/>
      <c r="J17" s="21"/>
      <c r="K17" s="11"/>
      <c r="L17" s="22"/>
    </row>
    <row r="18" spans="2:15" ht="15.75">
      <c r="B18" s="658" t="s">
        <v>361</v>
      </c>
      <c r="C18" s="1162" t="s">
        <v>100</v>
      </c>
      <c r="D18" s="1162" t="s">
        <v>100</v>
      </c>
      <c r="E18" s="1088" t="s">
        <v>100</v>
      </c>
      <c r="F18" s="16"/>
      <c r="G18" s="23"/>
      <c r="H18" s="23"/>
      <c r="I18" s="20"/>
      <c r="J18" s="21"/>
      <c r="K18" s="11"/>
      <c r="L18" s="22"/>
    </row>
    <row r="19" spans="2:15" ht="20.25" customHeight="1">
      <c r="B19" s="1094" t="s">
        <v>321</v>
      </c>
      <c r="C19" s="639"/>
      <c r="D19" s="639"/>
      <c r="E19" s="911"/>
      <c r="F19" s="16"/>
      <c r="G19" s="23"/>
      <c r="H19" s="23"/>
      <c r="I19" s="24"/>
      <c r="J19" s="21"/>
      <c r="K19" s="11"/>
      <c r="L19" s="22"/>
      <c r="O19" t="s">
        <v>123</v>
      </c>
    </row>
    <row r="20" spans="2:15" ht="15.75">
      <c r="B20" s="638" t="s">
        <v>44</v>
      </c>
      <c r="C20" s="1163" t="s">
        <v>100</v>
      </c>
      <c r="D20" s="639" t="s">
        <v>100</v>
      </c>
      <c r="E20" s="1087" t="s">
        <v>100</v>
      </c>
      <c r="F20" s="16"/>
      <c r="G20" s="23"/>
      <c r="H20" s="23"/>
      <c r="I20" s="20"/>
      <c r="J20" s="21"/>
      <c r="K20" s="11"/>
      <c r="L20" s="22"/>
    </row>
    <row r="21" spans="2:15" ht="15.75">
      <c r="B21" s="638" t="s">
        <v>45</v>
      </c>
      <c r="C21" s="1163" t="s">
        <v>100</v>
      </c>
      <c r="D21" s="639" t="s">
        <v>100</v>
      </c>
      <c r="E21" s="1087" t="s">
        <v>100</v>
      </c>
      <c r="F21" s="16"/>
      <c r="G21" s="23"/>
      <c r="H21" s="23"/>
      <c r="I21" s="20"/>
      <c r="J21" s="21"/>
      <c r="K21" s="11"/>
      <c r="L21" s="22"/>
    </row>
    <row r="22" spans="2:15" ht="15.75">
      <c r="B22" s="657" t="s">
        <v>46</v>
      </c>
      <c r="C22" s="645" t="s">
        <v>255</v>
      </c>
      <c r="D22" s="645" t="s">
        <v>255</v>
      </c>
      <c r="E22" s="1012" t="s">
        <v>100</v>
      </c>
      <c r="F22" s="16"/>
      <c r="G22" s="25"/>
      <c r="H22" s="25"/>
      <c r="I22" s="26"/>
      <c r="J22" s="21"/>
      <c r="K22" s="11"/>
      <c r="L22" s="22"/>
      <c r="O22" s="58"/>
    </row>
    <row r="23" spans="2:15" ht="15.75">
      <c r="B23" s="658" t="s">
        <v>257</v>
      </c>
      <c r="C23" s="646" t="s">
        <v>100</v>
      </c>
      <c r="D23" s="646" t="s">
        <v>100</v>
      </c>
      <c r="E23" s="1088" t="s">
        <v>100</v>
      </c>
      <c r="F23" s="16"/>
      <c r="G23" s="19"/>
      <c r="H23" s="19"/>
      <c r="I23" s="20"/>
      <c r="J23" s="21"/>
      <c r="K23" s="11"/>
      <c r="L23" s="22"/>
    </row>
    <row r="24" spans="2:15" ht="15.75">
      <c r="B24" s="658" t="s">
        <v>258</v>
      </c>
      <c r="C24" s="646" t="s">
        <v>100</v>
      </c>
      <c r="D24" s="646" t="s">
        <v>100</v>
      </c>
      <c r="E24" s="1088" t="s">
        <v>100</v>
      </c>
      <c r="F24" s="16"/>
      <c r="G24" s="19"/>
      <c r="H24" s="19"/>
      <c r="I24" s="20"/>
      <c r="J24" s="21"/>
      <c r="K24" s="11"/>
      <c r="L24" s="22"/>
    </row>
    <row r="25" spans="2:15" ht="16.5" thickBot="1">
      <c r="B25" s="659" t="s">
        <v>361</v>
      </c>
      <c r="C25" s="655" t="s">
        <v>100</v>
      </c>
      <c r="D25" s="655" t="s">
        <v>100</v>
      </c>
      <c r="E25" s="1089"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vt:i4>
      </vt:variant>
    </vt:vector>
  </HeadingPairs>
  <TitlesOfParts>
    <vt:vector size="16"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2019-11-14T12:41:17Z</dcterms:modified>
</cp:coreProperties>
</file>