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rafal.otys\Desktop\"/>
    </mc:Choice>
  </mc:AlternateContent>
  <xr:revisionPtr revIDLastSave="0" documentId="8_{BAD10199-1197-471A-9DF6-C02FE1F99408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178" i="1" l="1"/>
  <c r="T125" i="1" l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S125" i="1"/>
  <c r="T126" i="1" l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U125" i="1" l="1"/>
  <c r="V125" i="1" s="1"/>
  <c r="U117" i="1"/>
  <c r="V117" i="1" s="1"/>
  <c r="U113" i="1"/>
  <c r="V113" i="1" s="1"/>
  <c r="U121" i="1"/>
  <c r="V121" i="1" s="1"/>
  <c r="U124" i="1"/>
  <c r="V124" i="1" s="1"/>
  <c r="U120" i="1"/>
  <c r="V120" i="1" s="1"/>
  <c r="U116" i="1"/>
  <c r="V116" i="1" s="1"/>
  <c r="U112" i="1"/>
  <c r="V112" i="1" s="1"/>
  <c r="U115" i="1"/>
  <c r="V115" i="1" s="1"/>
  <c r="U123" i="1"/>
  <c r="V123" i="1" s="1"/>
  <c r="U119" i="1"/>
  <c r="V119" i="1" s="1"/>
  <c r="U111" i="1"/>
  <c r="U122" i="1"/>
  <c r="V122" i="1" s="1"/>
  <c r="U118" i="1"/>
  <c r="V118" i="1" s="1"/>
  <c r="U114" i="1"/>
  <c r="V114" i="1" s="1"/>
  <c r="J388" i="1"/>
  <c r="V389" i="1" l="1"/>
  <c r="S389" i="1"/>
  <c r="P389" i="1"/>
  <c r="M389" i="1"/>
  <c r="J389" i="1"/>
  <c r="O249" i="1" l="1"/>
  <c r="S249" i="1" s="1"/>
  <c r="I247" i="1" l="1"/>
  <c r="M247" i="1" s="1"/>
  <c r="O246" i="1"/>
  <c r="S246" i="1" s="1"/>
  <c r="T331" i="1" l="1"/>
  <c r="T332" i="1"/>
  <c r="T333" i="1"/>
  <c r="T334" i="1"/>
  <c r="T335" i="1"/>
  <c r="T330" i="1"/>
  <c r="R331" i="1"/>
  <c r="R332" i="1"/>
  <c r="R333" i="1"/>
  <c r="R334" i="1"/>
  <c r="R335" i="1"/>
  <c r="R330" i="1"/>
  <c r="P331" i="1"/>
  <c r="P332" i="1"/>
  <c r="P333" i="1"/>
  <c r="P334" i="1"/>
  <c r="P335" i="1"/>
  <c r="P330" i="1"/>
  <c r="M331" i="1"/>
  <c r="M332" i="1"/>
  <c r="M333" i="1"/>
  <c r="M334" i="1"/>
  <c r="M335" i="1"/>
  <c r="M330" i="1"/>
  <c r="H331" i="1"/>
  <c r="H332" i="1"/>
  <c r="H333" i="1"/>
  <c r="H334" i="1"/>
  <c r="H335" i="1"/>
  <c r="F331" i="1"/>
  <c r="F332" i="1"/>
  <c r="F333" i="1"/>
  <c r="F334" i="1"/>
  <c r="F335" i="1"/>
  <c r="D331" i="1"/>
  <c r="D332" i="1"/>
  <c r="D333" i="1"/>
  <c r="D334" i="1"/>
  <c r="D335" i="1"/>
  <c r="A331" i="1"/>
  <c r="A332" i="1"/>
  <c r="A333" i="1"/>
  <c r="A334" i="1"/>
  <c r="A335" i="1"/>
  <c r="R336" i="1" l="1"/>
  <c r="T336" i="1"/>
  <c r="P336" i="1"/>
  <c r="G225" i="1"/>
  <c r="G216" i="1"/>
  <c r="M56" i="1"/>
  <c r="L109" i="1"/>
  <c r="M22" i="1"/>
  <c r="G348" i="1"/>
  <c r="G243" i="1"/>
  <c r="G360" i="1"/>
  <c r="M327" i="1"/>
  <c r="A327" i="1"/>
  <c r="G275" i="1"/>
  <c r="E9" i="1"/>
  <c r="P229" i="1"/>
  <c r="M229" i="1"/>
  <c r="J229" i="1"/>
  <c r="G229" i="1"/>
  <c r="P228" i="1"/>
  <c r="M228" i="1"/>
  <c r="J228" i="1"/>
  <c r="G228" i="1"/>
  <c r="P227" i="1"/>
  <c r="M227" i="1"/>
  <c r="J227" i="1"/>
  <c r="G227" i="1"/>
  <c r="P220" i="1"/>
  <c r="M220" i="1"/>
  <c r="J220" i="1"/>
  <c r="G220" i="1"/>
  <c r="J219" i="1"/>
  <c r="M219" i="1"/>
  <c r="P219" i="1"/>
  <c r="G219" i="1"/>
  <c r="P218" i="1"/>
  <c r="M218" i="1"/>
  <c r="J218" i="1"/>
  <c r="G218" i="1"/>
  <c r="Q153" i="1"/>
  <c r="N153" i="1"/>
  <c r="L153" i="1"/>
  <c r="L111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88" i="1"/>
  <c r="S388" i="1"/>
  <c r="P388" i="1"/>
  <c r="M388" i="1"/>
  <c r="V387" i="1"/>
  <c r="S387" i="1"/>
  <c r="P387" i="1"/>
  <c r="M387" i="1"/>
  <c r="J387" i="1"/>
  <c r="V386" i="1"/>
  <c r="S386" i="1"/>
  <c r="P386" i="1"/>
  <c r="M386" i="1"/>
  <c r="J386" i="1"/>
  <c r="V385" i="1"/>
  <c r="S385" i="1"/>
  <c r="P385" i="1"/>
  <c r="M385" i="1"/>
  <c r="J385" i="1"/>
  <c r="V384" i="1"/>
  <c r="S384" i="1"/>
  <c r="P384" i="1"/>
  <c r="M384" i="1"/>
  <c r="J384" i="1"/>
  <c r="S363" i="1"/>
  <c r="S364" i="1"/>
  <c r="S365" i="1"/>
  <c r="S366" i="1"/>
  <c r="S367" i="1"/>
  <c r="S362" i="1"/>
  <c r="P363" i="1"/>
  <c r="P364" i="1"/>
  <c r="P365" i="1"/>
  <c r="P366" i="1"/>
  <c r="P367" i="1"/>
  <c r="P362" i="1"/>
  <c r="M363" i="1"/>
  <c r="M364" i="1"/>
  <c r="M365" i="1"/>
  <c r="M366" i="1"/>
  <c r="M367" i="1"/>
  <c r="M362" i="1"/>
  <c r="J363" i="1"/>
  <c r="J364" i="1"/>
  <c r="J365" i="1"/>
  <c r="J366" i="1"/>
  <c r="J367" i="1"/>
  <c r="J362" i="1"/>
  <c r="G363" i="1"/>
  <c r="G364" i="1"/>
  <c r="G365" i="1"/>
  <c r="G366" i="1"/>
  <c r="G367" i="1"/>
  <c r="G362" i="1"/>
  <c r="C363" i="1"/>
  <c r="C364" i="1"/>
  <c r="C365" i="1"/>
  <c r="C366" i="1"/>
  <c r="C367" i="1"/>
  <c r="C362" i="1"/>
  <c r="S351" i="1"/>
  <c r="S352" i="1"/>
  <c r="S353" i="1"/>
  <c r="S354" i="1"/>
  <c r="S355" i="1"/>
  <c r="S350" i="1"/>
  <c r="P351" i="1"/>
  <c r="P352" i="1"/>
  <c r="P353" i="1"/>
  <c r="P354" i="1"/>
  <c r="P355" i="1"/>
  <c r="P350" i="1"/>
  <c r="M351" i="1"/>
  <c r="M352" i="1"/>
  <c r="M353" i="1"/>
  <c r="M354" i="1"/>
  <c r="M355" i="1"/>
  <c r="M350" i="1"/>
  <c r="J351" i="1"/>
  <c r="J352" i="1"/>
  <c r="J353" i="1"/>
  <c r="J354" i="1"/>
  <c r="J355" i="1"/>
  <c r="J350" i="1"/>
  <c r="G351" i="1"/>
  <c r="G352" i="1"/>
  <c r="G353" i="1"/>
  <c r="G354" i="1"/>
  <c r="G355" i="1"/>
  <c r="G350" i="1"/>
  <c r="C351" i="1"/>
  <c r="C352" i="1"/>
  <c r="C353" i="1"/>
  <c r="C354" i="1"/>
  <c r="C355" i="1"/>
  <c r="C350" i="1"/>
  <c r="H330" i="1"/>
  <c r="F330" i="1"/>
  <c r="D330" i="1"/>
  <c r="A330" i="1"/>
  <c r="Q279" i="1"/>
  <c r="U279" i="1" s="1"/>
  <c r="Q280" i="1"/>
  <c r="U280" i="1" s="1"/>
  <c r="Q281" i="1"/>
  <c r="U281" i="1" s="1"/>
  <c r="Q282" i="1"/>
  <c r="U282" i="1" s="1"/>
  <c r="Q283" i="1"/>
  <c r="U283" i="1" s="1"/>
  <c r="Q278" i="1"/>
  <c r="U278" i="1" s="1"/>
  <c r="O279" i="1"/>
  <c r="S279" i="1" s="1"/>
  <c r="O280" i="1"/>
  <c r="S280" i="1" s="1"/>
  <c r="O281" i="1"/>
  <c r="S281" i="1" s="1"/>
  <c r="O282" i="1"/>
  <c r="S282" i="1" s="1"/>
  <c r="O283" i="1"/>
  <c r="S283" i="1" s="1"/>
  <c r="O278" i="1"/>
  <c r="S278" i="1" s="1"/>
  <c r="I279" i="1"/>
  <c r="M279" i="1" s="1"/>
  <c r="I280" i="1"/>
  <c r="M280" i="1" s="1"/>
  <c r="I281" i="1"/>
  <c r="M281" i="1" s="1"/>
  <c r="I282" i="1"/>
  <c r="M282" i="1" s="1"/>
  <c r="I283" i="1"/>
  <c r="M283" i="1" s="1"/>
  <c r="I278" i="1"/>
  <c r="M278" i="1" s="1"/>
  <c r="G278" i="1"/>
  <c r="K278" i="1" s="1"/>
  <c r="G279" i="1"/>
  <c r="K279" i="1" s="1"/>
  <c r="G280" i="1"/>
  <c r="K280" i="1" s="1"/>
  <c r="G281" i="1"/>
  <c r="K281" i="1" s="1"/>
  <c r="G282" i="1"/>
  <c r="K282" i="1" s="1"/>
  <c r="G283" i="1"/>
  <c r="K283" i="1" s="1"/>
  <c r="C279" i="1"/>
  <c r="C280" i="1"/>
  <c r="C281" i="1"/>
  <c r="C282" i="1"/>
  <c r="C283" i="1"/>
  <c r="C278" i="1"/>
  <c r="Q247" i="1"/>
  <c r="U247" i="1" s="1"/>
  <c r="Q248" i="1"/>
  <c r="U248" i="1" s="1"/>
  <c r="Q249" i="1"/>
  <c r="U249" i="1" s="1"/>
  <c r="Q250" i="1"/>
  <c r="U250" i="1" s="1"/>
  <c r="Q251" i="1"/>
  <c r="U251" i="1" s="1"/>
  <c r="Q246" i="1"/>
  <c r="U246" i="1" s="1"/>
  <c r="O247" i="1"/>
  <c r="S247" i="1" s="1"/>
  <c r="O248" i="1"/>
  <c r="S248" i="1" s="1"/>
  <c r="O250" i="1"/>
  <c r="S250" i="1" s="1"/>
  <c r="O251" i="1"/>
  <c r="S251" i="1" s="1"/>
  <c r="C247" i="1"/>
  <c r="C248" i="1"/>
  <c r="C249" i="1"/>
  <c r="C250" i="1"/>
  <c r="C251" i="1"/>
  <c r="I248" i="1"/>
  <c r="M248" i="1" s="1"/>
  <c r="I249" i="1"/>
  <c r="M249" i="1" s="1"/>
  <c r="I250" i="1"/>
  <c r="M250" i="1" s="1"/>
  <c r="I251" i="1"/>
  <c r="M251" i="1" s="1"/>
  <c r="I246" i="1"/>
  <c r="M246" i="1" s="1"/>
  <c r="G247" i="1"/>
  <c r="K247" i="1" s="1"/>
  <c r="G248" i="1"/>
  <c r="K248" i="1" s="1"/>
  <c r="G249" i="1"/>
  <c r="K249" i="1" s="1"/>
  <c r="G250" i="1"/>
  <c r="K250" i="1" s="1"/>
  <c r="G251" i="1"/>
  <c r="K251" i="1" s="1"/>
  <c r="G246" i="1"/>
  <c r="K246" i="1" s="1"/>
  <c r="C246" i="1"/>
  <c r="G368" i="1" l="1"/>
  <c r="M61" i="1"/>
  <c r="M221" i="1"/>
  <c r="Q61" i="1"/>
  <c r="G230" i="1"/>
  <c r="J230" i="1"/>
  <c r="M230" i="1"/>
  <c r="P230" i="1"/>
  <c r="M252" i="1"/>
  <c r="K61" i="1"/>
  <c r="J390" i="1"/>
  <c r="V390" i="1"/>
  <c r="S390" i="1"/>
  <c r="V111" i="1"/>
  <c r="P390" i="1"/>
  <c r="M390" i="1"/>
  <c r="O61" i="1"/>
  <c r="G221" i="1"/>
  <c r="J221" i="1"/>
  <c r="Q88" i="1"/>
  <c r="S368" i="1"/>
  <c r="P221" i="1"/>
  <c r="G356" i="1"/>
  <c r="M356" i="1"/>
  <c r="S356" i="1"/>
  <c r="F336" i="1"/>
  <c r="O88" i="1"/>
  <c r="J368" i="1"/>
  <c r="P368" i="1"/>
  <c r="M368" i="1"/>
  <c r="P356" i="1"/>
  <c r="J356" i="1"/>
  <c r="D336" i="1"/>
  <c r="H336" i="1"/>
  <c r="S126" i="1"/>
  <c r="R126" i="1"/>
  <c r="Q126" i="1"/>
  <c r="P126" i="1"/>
  <c r="O126" i="1"/>
  <c r="N126" i="1"/>
  <c r="L126" i="1"/>
  <c r="Q52" i="1"/>
  <c r="O52" i="1"/>
  <c r="Q27" i="1"/>
  <c r="O27" i="1"/>
  <c r="M27" i="1"/>
  <c r="K27" i="1"/>
  <c r="Q284" i="1"/>
  <c r="O284" i="1"/>
  <c r="M284" i="1"/>
  <c r="K284" i="1"/>
  <c r="I284" i="1"/>
  <c r="G284" i="1"/>
  <c r="Q252" i="1"/>
  <c r="O252" i="1"/>
  <c r="I252" i="1"/>
  <c r="G252" i="1"/>
  <c r="U126" i="1" l="1"/>
  <c r="V126" i="1"/>
  <c r="S252" i="1"/>
  <c r="U252" i="1"/>
  <c r="S284" i="1"/>
  <c r="U284" i="1"/>
  <c r="K25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5" savePassword="1" deleted="1" background="1" saveData="1" credentials="none">
    <dbPr connection="" command=""/>
  </connection>
  <connection id="2" xr16:uid="{00000000-0015-0000-FFFF-FFFF01000000}" keepAlive="1" name="SP_Meldunek_sekcja_I_tab_1" type="5" refreshedVersion="5" savePassword="1" deleted="1" background="1" saveData="1" credentials="none">
    <dbPr connection="" command=""/>
  </connection>
  <connection id="3" xr16:uid="{00000000-0015-0000-FFFF-FFFF02000000}" keepAlive="1" name="SP_Meldunek_sekcja_I_tab_2" type="5" refreshedVersion="5" savePassword="1" deleted="1" background="1" saveData="1" credentials="none">
    <dbPr connection="" command=""/>
  </connection>
  <connection id="4" xr16:uid="{00000000-0015-0000-FFFF-FFFF03000000}" keepAlive="1" name="SP_Meldunek_sekcja_II_tab_1" type="5" refreshedVersion="5" savePassword="1" deleted="1" background="1" saveData="1" credentials="none">
    <dbPr connection="" command=""/>
  </connection>
  <connection id="5" xr16:uid="{00000000-0015-0000-FFFF-FFFF04000000}" keepAlive="1" name="SP_Meldunek_sekcja_II_tab_2" type="5" refreshedVersion="5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5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5" savePassword="1" deleted="1" background="1" saveData="1" credentials="none">
    <dbPr connection="" command=""/>
  </connection>
  <connection id="8" xr16:uid="{00000000-0015-0000-FFFF-FFFF07000000}" keepAlive="1" name="SP_Meldunek_sekcja_IV" type="5" refreshedVersion="5" savePassword="1" deleted="1" background="1" saveData="1" credentials="none">
    <dbPr connection="" command=""/>
  </connection>
  <connection id="9" xr16:uid="{00000000-0015-0000-FFFF-FFFF08000000}" keepAlive="1" name="SP_Meldunek_sekcja_IX_tab_1" type="5" refreshedVersion="5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5" savePassword="1" deleted="1" background="1" saveData="1" credentials="none">
    <dbPr connection="" command=""/>
  </connection>
  <connection id="11" xr16:uid="{00000000-0015-0000-FFFF-FFFF0A000000}" keepAlive="1" name="SP_Meldunek_sekcja_V_tab_1" type="5" refreshedVersion="5" savePassword="1" deleted="1" background="1" saveData="1" credentials="none">
    <dbPr connection="" command=""/>
  </connection>
  <connection id="12" xr16:uid="{00000000-0015-0000-FFFF-FFFF0B000000}" keepAlive="1" name="SP_Meldunek_sekcja_V_tab_2" type="5" refreshedVersion="5" savePassword="1" deleted="1" background="1" saveData="1" credentials="none">
    <dbPr connection="" command=""/>
  </connection>
  <connection id="13" xr16:uid="{00000000-0015-0000-FFFF-FFFF0C000000}" keepAlive="1" name="SP_Meldunek_sekcja_V_tab_3" type="5" refreshedVersion="5" savePassword="1" deleted="1" background="1" saveData="1" credentials="none">
    <dbPr connection="" command=""/>
  </connection>
  <connection id="14" xr16:uid="{00000000-0015-0000-FFFF-FFFF0D000000}" keepAlive="1" name="SP_Meldunek_sekcja_V_tab_4" type="5" refreshedVersion="5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5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5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<sst xmlns="http://schemas.openxmlformats.org/spreadsheetml/2006/main" count="1001" uniqueCount="178">
  <si>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</si>
  <si>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</si>
  <si>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</si>
  <si>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</si>
  <si>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</si>
  <si>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</si>
  <si>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</si>
  <si>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</si>
  <si>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</si>
  <si>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</si>
  <si>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</si>
  <si>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</si>
  <si>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</si>
  <si>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</si>
  <si>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</si>
  <si>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</si>
  <si>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</si>
  <si>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</si>
  <si>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</si>
  <si>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</si>
  <si>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</si>
  <si>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</si>
  <si>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</si>
  <si>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</si>
  <si>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</si>
  <si>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</si>
  <si>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</si>
  <si>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</si>
  <si>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</si>
  <si>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</si>
  <si>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</si>
  <si>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</si>
  <si>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</si>
  <si>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</si>
  <si>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</si>
  <si>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</si>
  <si>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</si>
  <si>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</si>
  <si>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</si>
  <si>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</si>
  <si>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</si>
  <si>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</si>
  <si>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</si>
  <si>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</si>
  <si>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</si>
  <si>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</si>
  <si>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</si>
  <si>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</si>
  <si>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</si>
  <si>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</si>
  <si>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</si>
  <si>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</si>
  <si>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</si>
  <si>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</si>
  <si>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</si>
  <si>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</si>
  <si>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</si>
  <si>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</si>
  <si>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</si>
  <si>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</si>
  <si>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</si>
  <si>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</si>
  <si>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</si>
  <si>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</si>
  <si>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</si>
  <si>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</si>
  <si>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</si>
  <si>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</si>
  <si>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</si>
  <si>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</si>
  <si>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</si>
  <si>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</si>
  <si>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</si>
  <si>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</si>
  <si>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</si>
  <si>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</si>
  <si>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</si>
  <si>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</si>
  <si>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</si>
  <si>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</si>
  <si>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</si>
  <si>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</si>
  <si>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</si>
  <si>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</si>
  <si>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</si>
  <si>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</si>
  <si>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</si>
  <si>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</si>
  <si>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</si>
  <si>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</si>
  <si>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</si>
  <si>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</si>
  <si>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</si>
  <si>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</si>
  <si>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</si>
  <si>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</si>
  <si>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</si>
  <si>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</si>
  <si>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</si>
  <si>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</si>
  <si>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</si>
  <si>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</si>
  <si>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</si>
  <si>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</si>
  <si>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</si>
  <si>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</si>
  <si>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</si>
  <si>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</si>
  <si>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</si>
  <si>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</si>
  <si>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</si>
  <si>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</si>
  <si>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</si>
  <si>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</si>
  <si>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</si>
  <si>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</si>
  <si>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</si>
  <si>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</si>
  <si>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</si>
  <si>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</si>
  <si>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</si>
  <si>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</si>
  <si>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</si>
  <si>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</si>
  <si>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</si>
  <si>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</si>
  <si>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</si>
  <si>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</si>
  <si>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</si>
  <si>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</si>
  <si>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</si>
  <si>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</si>
  <si>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</si>
  <si>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</si>
  <si>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</si>
  <si>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</si>
  <si>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</si>
  <si>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</si>
  <si>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</si>
  <si>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</si>
  <si>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</si>
  <si>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</si>
  <si>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</si>
  <si>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</si>
  <si>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</si>
  <si>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</si>
  <si>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</si>
  <si>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</si>
  <si>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</si>
  <si>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01.10.2022</t>
  </si>
  <si>
    <t>31.10.2022</t>
  </si>
  <si>
    <t>01.01.2022</t>
  </si>
  <si>
    <t>BIAŁORUŚ</t>
  </si>
  <si>
    <t>AFGANISTAN</t>
  </si>
  <si>
    <t>IRAK</t>
  </si>
  <si>
    <t>NIDERLANDY</t>
  </si>
  <si>
    <t>RUMUNIA</t>
  </si>
  <si>
    <t>BUŁGARIA</t>
  </si>
  <si>
    <t>LITWA</t>
  </si>
  <si>
    <t>25.10.2022 - 31.10.2022</t>
  </si>
  <si>
    <t>18.10.2022 - 24.10.2022</t>
  </si>
  <si>
    <t>11.10.2022 - 17.10.2022</t>
  </si>
  <si>
    <t>04.10.2022 - 10.10.2022</t>
  </si>
  <si>
    <t>27.09.2022 - 03.10.2022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</si>
  <si>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</si>
  <si>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</si>
  <si>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</si>
  <si>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 październiku 2022 r. wydano 380 zezwolenia dotyczących Małego Ruchu Granicznego. 
Natomiast od początku roku do końca października, wydano łącznie 3 545 zezwoleń i zdecydowana większość wydała placówka we Lwowie – 3 352.</t>
  </si>
  <si>
    <t>Według stanu na 31 października br. pod opieką Szefa UdSC znajdowało się 4438 osób, z czego 763 zamieszkiwało w jednym z ośrodków dla cudzoziemców, a pozostałe 3 675 osób pobierało świadczenie pieniężne na samodzielne funkcjonowanie poza ośrodkiem.</t>
  </si>
  <si>
    <t xml:space="preserve">W październiku Szef UdSC zrealizował 2 770  spraw dotyczących wykazu, spośród których do najliczniejszych zaliczały się alerty pobytowe (907), wpisy do Wykazu (648) oraz wpisy SIS (543). </t>
  </si>
  <si>
    <t>W październiku br. wpłynęło do urzędu 77 333 wniosków w ramach konsultacji wizowych - blisko 61 tys. pochodziło od innych państw członkowskich, a 14 218 od konsulów. Wydano 79 539 decyzji, blisko 63,1 tys. z nich dotyczyło wniosków w sprawach od innych państw, a 14,4 tys. w sprawach dotyczących wniosków od konsulów.</t>
  </si>
  <si>
    <t>Od 1 stycznia do 31 października 2022 r. cudzoziemcy złożyli 5473 wniosków o udzielenie ochrony międzynarodowej na terytorium RP, które objęły 8205 osób, z czego w październiku złożono 573 wniosków, które objęły 789 osób. Najliczniej o ochronę ubiegali się: Białorusini (2 657 osób), Rosjanie (1 705), Ukraińcy (1 571),  Irakijczycy (576) i Afgańczycy (310).
W bieżącym roku dominowały wnioski pierwsze (4 594), które dotyczyły 6 538 osób. Wnioski kolejne (879) dotyczyły 1 667 osób.
Od początku bieżącego roku do 31 października najwięcej wniosków złożyli mężczyźni (4 472), głównie w przedziale wiekowym 18-34 lata. 
Natomiast kobiety stanowią mniej liczną grupę (2 937) - 40%, ale również tutaj dominował ten sam przedział wiekowy. Liczba dzieci (28% wszystkich osób objętych wnioskami) obydwu płci w wieku do lat 13 wynosiła - 1 856, a w wieku 14-17 lat wynosiła 389</t>
  </si>
  <si>
    <t xml:space="preserve">Do 31 października 2022 r. cudzoziemcy złożyli ponad 440 tys. wniosków w sprawach o udzielenie zezwoleń na pobyt, w tym ponad 49 tys. w październiku. Najwięcej osób zainteresowanych było zezwoleniem na pobyt czasowy (ponad 399 tys.), zezwoleniem na pobyt stały  (prawie 30 tys.) oraz zezwoleniem na pobyt rezydenta długoterminowego UE ( blisko 12 tys.).
Lista głównych państw pochodzenia osób ubiegających się o legalizację pobytu w Polsce pozostała bez zmian. Najwięcej wniosków złożyli obywatele Ukrainy (267,8 tys.), Białorusi (51,8 tys.), Gruzji (31,1 tys.), Rosji (10,2 tys.), Indii (9,4 tys.) i Mołdawii (8,2 tys.).
Blisko połowa wnioskodawców to osoby w wieku 18-34 (205,3 tys.), a kolejne 42% (184,9 tys.) to 35-64 latkowie. Wśród osób małoletnich bardzo liczną grupę stanowią dzieci z przedziału wiekowego 0-13 (37,4 tys.). Pod względem płci dominują mężczyźni (64%).
Zwyczajowo wnioskodawcy koncentrowali się w województwach z dużymi ośrodkami miejskimi. Najwięcej cudzoziemców złożyło swoje wnioski w Mazowieckim Urzędzie Wojewódzkim 98 tys.), Wielkopolskim UW (57,7 tys.), Dolnośląskim UW (43,6 tys.), Śląskim UW (35,8 tys.) i Małopolskim UW (35, tys.). W tym samym czasie urzędy wojewódzkie wydały 317,7 tys. decyzji, z czego 86% stanowiły zgody na pobyt, dalsze 10% - odmowy,  a 4% - umorzenia postępowania.
</t>
  </si>
  <si>
    <t>Najwięcej odwołań od decyzji wydanych w I instancji odnosiło się do decyzji dotyczących pobytu czasowego (17 027), zobowiązania 
do powrotu (903) oraz pobytu stałego (524). W sumie złożono 18 823 odwołań. 6 832 spraw zakończyło się utrzymaniem decyzji, 
17 301 pozytywną decyzją, 1 265 uchyleniem decyzji i umorzeniem postępowania oraz 1 333 uchyleniem decyzji i przekazaniem sprawy do ponownego rozpoznania.
W przypadku odwołań dotyczących postępowań o udzielenie zezwolenia na pobyt czasowy w 17 097 zapadła decyzja pozytywna, 
w 6 113 utrzymano decyzje, a w 1 177 sprawach zdecydowano o uchyleniu decyzji i przekazaniu sprawy do ponownego rozpoznania. 
Do końca września Szef UdSC wydał ponad 6 tys. więcej decyzji do odwołań w sprawach dotyczących legalizacji pobytu niż rok wcześniej w tym samym okresie.</t>
  </si>
  <si>
    <t>W ramach procedur dublińskich wnioskami IN objętych było 5 533 cudzoziemców. Z kolei Polska wystąpiła z takim wnioskiem 
do innych krajów europejskich (OUT) w przypadku 223 osób, a 3 764 wniosków IN i 183 wnioski OUT zostały rozpatrzone pozytywnie.
3 993 wnioski IN dotyczyły współpracy z Niemcami, a 520 z Francją. Procedury OUT były kierowane głównie do Niemiec (63) 
i Rumunii (39).</t>
  </si>
  <si>
    <r>
      <t>Od 1 stycznia do 31 października br. Szef UdSC wydał 9 201 decyzji w sprawach o udzielenie ochrony międzynarodowej, z czego 
4 257 decyzji przyznawało jedną z form ochrony: status uchodźcy nadano 322 cudzoziemcom, a ochronę uzupełniającą udzielono
3 935 osobom. Status uchodźcy został nadany głównie obywatelom: Białorusi (148), Afganistanu (77), Turcji (24), Rosji (24) i
Turkmenistan (13). Ochronę uzupełniającą przyznano głównie obywatelom Białorusi - 2 951 osób, ale także licznie: 840 Ukraińcom, 
60 Rosjanom, 37 Tadżykom  10 Irakijczykom.</t>
    </r>
    <r>
      <rPr>
        <sz val="11"/>
        <color rgb="FFFF0000"/>
        <rFont val="Roboto"/>
        <charset val="238"/>
      </rPr>
      <t xml:space="preserve"> </t>
    </r>
    <r>
      <rPr>
        <sz val="11"/>
        <color theme="1"/>
        <rFont val="Roboto"/>
        <charset val="238"/>
      </rPr>
      <t xml:space="preserve">Decyzję negatywną otrzymało 1 367  cudzoziemców - głównie z Rosji (529os.) i Iraku (421os.). Postępowania  3577 osób (w tym 1 157 ob. Iraku, 618 ob. Rosji, 502 ob. Ukrainy i 414 ob. Afganistanu) zostały umorzone. </t>
    </r>
  </si>
  <si>
    <r>
      <rPr>
        <sz val="11"/>
        <rFont val="Roboto"/>
        <charset val="238"/>
      </rPr>
      <t xml:space="preserve">Sytuacja migracyjna w Polsce w dalszym ciągu jest zdominowana przez napływ obywateli Ukrainy do Polski oraz konsekwencje wojny  w tym kraju. Zauważalny jest stopniowy wzrost zainteresowania procedurą o udzielenie ochrony międzynarodowej ze strony obywateli Rosji związany z wprowadzeniem ograniczeń wjazdu na terytorium RP, jak i mobilizacją ogłoszoną w tym kraju.
Liczba osób zarejestrowanych na ochronę czasową wynosi 1 474 438, główne obywatelstwa korzystające z tej formy ochrony to: Ukraińcy (1 471 111 tys.), Rosjanie (1 066) Białorusini (433), Gruzini (258), Mołdawianie (247) i Azerowie (213). 
Szef UdSC do końca września wydał 1 248  świadczeń o udzielonej ochronie czasowej obywatelom państw trzecich, którzy posiadali </t>
    </r>
    <r>
      <rPr>
        <sz val="11"/>
        <color theme="1"/>
        <rFont val="Roboto"/>
        <charset val="238"/>
      </rPr>
      <t>pobyt stały lub ochronę na Ukrainie. Są to głównie Rosjanie, Białorusini, Wietnamczycy, Ukraińcy i Gruzini.
Według stanu na 31 października 2022 r. ważne zezwolenia na pobyt na terytorium RP posiadało 2 161 551 cudzoziemców. 
W porównaniu do zeszłego miesiąca br. jest to wzrost o ponad 77 tys., a w porównaniu ze stanem sprzed roku wartość zwiększyła się o blisko 1,63 mln. Dominują obywatele Ukrainy (1 874 061 tys.), na drugim miejscu są Białorusini (62 079 tys.).</t>
    </r>
  </si>
  <si>
    <t>Warszawa, 21 listopada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</si>
</sst>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sz val="11"/>
      <color rgb="FFFF0000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12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Fill="1" applyAlignment="1" applyProtection="1">
      <alignment horizontal="left" vertical="top" wrapText="1"/>
      <protection locked="0"/>
    </xf>
    <xf numFmtId="0" fontId="21" fillId="0" borderId="0" xfId="0" applyFont="1" applyFill="1" applyAlignment="1" applyProtection="1">
      <alignment horizontal="left" vertical="top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9" fillId="35" borderId="26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0" fontId="41" fillId="33" borderId="0" xfId="0" applyFont="1" applyFill="1" applyAlignment="1" applyProtection="1">
      <alignment horizontal="left" vertical="top" wrapTex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tygodniowy'!$C$278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tygodniowy'!$G$278:$R$278</c:f>
              <c:numCache>
                <c:formatCode>General</c:formatCode>
                <c:ptCount val="12"/>
                <c:pt idx="0">
                  <c:v>1909</c:v>
                </c:pt>
                <c:pt idx="2">
                  <c:v>2546</c:v>
                </c:pt>
                <c:pt idx="4">
                  <c:v>35</c:v>
                </c:pt>
                <c:pt idx="6">
                  <c:v>93</c:v>
                </c:pt>
                <c:pt idx="8">
                  <c:v>15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tygodniowy'!$C$279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tygodniowy'!$G$279:$R$279</c:f>
              <c:numCache>
                <c:formatCode>General</c:formatCode>
                <c:ptCount val="12"/>
                <c:pt idx="0">
                  <c:v>475</c:v>
                </c:pt>
                <c:pt idx="2">
                  <c:v>978</c:v>
                </c:pt>
                <c:pt idx="4">
                  <c:v>333</c:v>
                </c:pt>
                <c:pt idx="6">
                  <c:v>698</c:v>
                </c:pt>
                <c:pt idx="8">
                  <c:v>12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tygodniowy'!$C$280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tygodniowy'!$G$280:$R$280</c:f>
              <c:numCache>
                <c:formatCode>General</c:formatCode>
                <c:ptCount val="12"/>
                <c:pt idx="0">
                  <c:v>925</c:v>
                </c:pt>
                <c:pt idx="2">
                  <c:v>1363</c:v>
                </c:pt>
                <c:pt idx="4">
                  <c:v>122</c:v>
                </c:pt>
                <c:pt idx="6">
                  <c:v>200</c:v>
                </c:pt>
                <c:pt idx="8">
                  <c:v>7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tygodniowy'!$C$281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tygodniowy'!$G$281:$R$281</c:f>
              <c:numCache>
                <c:formatCode>General</c:formatCode>
                <c:ptCount val="12"/>
                <c:pt idx="0">
                  <c:v>237</c:v>
                </c:pt>
                <c:pt idx="2">
                  <c:v>371</c:v>
                </c:pt>
                <c:pt idx="4">
                  <c:v>78</c:v>
                </c:pt>
                <c:pt idx="6">
                  <c:v>152</c:v>
                </c:pt>
                <c:pt idx="8">
                  <c:v>19</c:v>
                </c:pt>
                <c:pt idx="1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tygodniowy'!$C$282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tygodniowy'!$G$282:$R$282</c:f>
              <c:numCache>
                <c:formatCode>General</c:formatCode>
                <c:ptCount val="12"/>
                <c:pt idx="0">
                  <c:v>155</c:v>
                </c:pt>
                <c:pt idx="2">
                  <c:v>208</c:v>
                </c:pt>
                <c:pt idx="4">
                  <c:v>18</c:v>
                </c:pt>
                <c:pt idx="6">
                  <c:v>39</c:v>
                </c:pt>
                <c:pt idx="8">
                  <c:v>32</c:v>
                </c:pt>
                <c:pt idx="1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tygodniowy'!$G$283:$R$283</c:f>
              <c:numCache>
                <c:formatCode>General</c:formatCode>
                <c:ptCount val="12"/>
                <c:pt idx="0">
                  <c:v>893</c:v>
                </c:pt>
                <c:pt idx="2">
                  <c:v>1072</c:v>
                </c:pt>
                <c:pt idx="4">
                  <c:v>170</c:v>
                </c:pt>
                <c:pt idx="6">
                  <c:v>276</c:v>
                </c:pt>
                <c:pt idx="8">
                  <c:v>38</c:v>
                </c:pt>
                <c:pt idx="1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53840376"/>
        <c:axId val="153838416"/>
        <c:axId val="0"/>
      </c:bar3DChart>
      <c:catAx>
        <c:axId val="15384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53838416"/>
        <c:crosses val="autoZero"/>
        <c:auto val="1"/>
        <c:lblAlgn val="ctr"/>
        <c:lblOffset val="100"/>
        <c:noMultiLvlLbl val="0"/>
      </c:catAx>
      <c:valAx>
        <c:axId val="1538384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538403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tygodniowy'!$B$385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tygodniowy'!$J$384,'Meldunek tygodniowy'!$M$384,'Meldunek tygodniowy'!$P$384,'Meldunek tygodniowy'!$S$384,'Meldunek tygodniowy'!$V$384)</c:f>
              <c:strCache>
                <c:ptCount val="5"/>
                <c:pt idx="0">
                  <c:v>27.09.2022 - 03.10.2022</c:v>
                </c:pt>
                <c:pt idx="1">
                  <c:v>04.10.2022 - 10.10.2022</c:v>
                </c:pt>
                <c:pt idx="2">
                  <c:v>11.10.2022 - 17.10.2022</c:v>
                </c:pt>
                <c:pt idx="3">
                  <c:v>18.10.2022 - 24.10.2022</c:v>
                </c:pt>
                <c:pt idx="4">
                  <c:v>25.10.2022 - 31.10.2022</c:v>
                </c:pt>
              </c:strCache>
            </c:strRef>
          </c:cat>
          <c:val>
            <c:numRef>
              <c:f>('Meldunek tygodniowy'!$J$385,'Meldunek tygodniowy'!$M$385,'Meldunek tygodniowy'!$P$385,'Meldunek tygodniowy'!$S$385,'Meldunek tygodniowy'!$V$385)</c:f>
              <c:numCache>
                <c:formatCode>#,##0</c:formatCode>
                <c:ptCount val="5"/>
                <c:pt idx="0">
                  <c:v>799</c:v>
                </c:pt>
                <c:pt idx="1">
                  <c:v>797</c:v>
                </c:pt>
                <c:pt idx="2">
                  <c:v>741</c:v>
                </c:pt>
                <c:pt idx="3">
                  <c:v>747</c:v>
                </c:pt>
                <c:pt idx="4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tygodniowy'!$B$386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tygodniowy'!$J$384,'Meldunek tygodniowy'!$M$384,'Meldunek tygodniowy'!$P$384,'Meldunek tygodniowy'!$S$384,'Meldunek tygodniowy'!$V$384)</c:f>
              <c:strCache>
                <c:ptCount val="5"/>
                <c:pt idx="0">
                  <c:v>27.09.2022 - 03.10.2022</c:v>
                </c:pt>
                <c:pt idx="1">
                  <c:v>04.10.2022 - 10.10.2022</c:v>
                </c:pt>
                <c:pt idx="2">
                  <c:v>11.10.2022 - 17.10.2022</c:v>
                </c:pt>
                <c:pt idx="3">
                  <c:v>18.10.2022 - 24.10.2022</c:v>
                </c:pt>
                <c:pt idx="4">
                  <c:v>25.10.2022 - 31.10.2022</c:v>
                </c:pt>
              </c:strCache>
            </c:strRef>
          </c:cat>
          <c:val>
            <c:numRef>
              <c:f>('Meldunek tygodniowy'!$J$386,'Meldunek tygodniowy'!$M$386,'Meldunek tygodniowy'!$P$386,'Meldunek tygodniowy'!$S$386,'Meldunek tygodniowy'!$V$386)</c:f>
              <c:numCache>
                <c:formatCode>#,##0</c:formatCode>
                <c:ptCount val="5"/>
                <c:pt idx="0">
                  <c:v>3620</c:v>
                </c:pt>
                <c:pt idx="1">
                  <c:v>3622</c:v>
                </c:pt>
                <c:pt idx="2">
                  <c:v>3663</c:v>
                </c:pt>
                <c:pt idx="3">
                  <c:v>3669</c:v>
                </c:pt>
                <c:pt idx="4">
                  <c:v>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tygodniowy'!$B$389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tygodniowy'!$J$384,'Meldunek tygodniowy'!$M$384,'Meldunek tygodniowy'!$P$384,'Meldunek tygodniowy'!$S$384,'Meldunek tygodniowy'!$V$384)</c:f>
              <c:strCache>
                <c:ptCount val="5"/>
                <c:pt idx="0">
                  <c:v>27.09.2022 - 03.10.2022</c:v>
                </c:pt>
                <c:pt idx="1">
                  <c:v>04.10.2022 - 10.10.2022</c:v>
                </c:pt>
                <c:pt idx="2">
                  <c:v>11.10.2022 - 17.10.2022</c:v>
                </c:pt>
                <c:pt idx="3">
                  <c:v>18.10.2022 - 24.10.2022</c:v>
                </c:pt>
                <c:pt idx="4">
                  <c:v>25.10.2022 - 31.10.2022</c:v>
                </c:pt>
              </c:strCache>
            </c:strRef>
          </c:cat>
          <c:val>
            <c:numRef>
              <c:f>('Meldunek tygodniowy'!$J$389,'Meldunek tygodniowy'!$M$389,'Meldunek tygodniowy'!$P$389,'Meldunek tygodniowy'!$S$389,'Meldunek tygodniowy'!$V$389)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70667208"/>
        <c:axId val="370666424"/>
        <c:axId val="0"/>
      </c:bar3DChart>
      <c:catAx>
        <c:axId val="3706672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0666424"/>
        <c:crosses val="autoZero"/>
        <c:auto val="1"/>
        <c:lblAlgn val="ctr"/>
        <c:lblOffset val="100"/>
        <c:noMultiLvlLbl val="0"/>
      </c:catAx>
      <c:valAx>
        <c:axId val="3706664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370667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tygodniowy'!$C$111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17027</c:v>
                </c:pt>
                <c:pt idx="2">
                  <c:v>6113</c:v>
                </c:pt>
                <c:pt idx="3">
                  <c:v>17097</c:v>
                </c:pt>
                <c:pt idx="4">
                  <c:v>1177</c:v>
                </c:pt>
                <c:pt idx="5">
                  <c:v>438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tygodniowy'!$C$112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524</c:v>
                </c:pt>
                <c:pt idx="2">
                  <c:v>250</c:v>
                </c:pt>
                <c:pt idx="3">
                  <c:v>105</c:v>
                </c:pt>
                <c:pt idx="4">
                  <c:v>67</c:v>
                </c:pt>
                <c:pt idx="5">
                  <c:v>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tygodniowy'!$C$113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306</c:v>
                </c:pt>
                <c:pt idx="2">
                  <c:v>107</c:v>
                </c:pt>
                <c:pt idx="3">
                  <c:v>93</c:v>
                </c:pt>
                <c:pt idx="4">
                  <c:v>52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tygodniowy'!$C$114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tygodniowy'!$C$115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tygodniowy'!$C$116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tygodniowy'!$C$117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tygodniowy'!$C$118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tygodniowy'!$C$119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tygodniowy'!$C$120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tygodniowy'!$C$121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903</c:v>
                </c:pt>
                <c:pt idx="2">
                  <c:v>347</c:v>
                </c:pt>
                <c:pt idx="3">
                  <c:v>4</c:v>
                </c:pt>
                <c:pt idx="4">
                  <c:v>37</c:v>
                </c:pt>
                <c:pt idx="5">
                  <c:v>772</c:v>
                </c:pt>
                <c:pt idx="6">
                  <c:v>135</c:v>
                </c:pt>
                <c:pt idx="7">
                  <c:v>0</c:v>
                </c:pt>
                <c:pt idx="8">
                  <c:v>125</c:v>
                </c:pt>
                <c:pt idx="9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tygodniowy'!$C$122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tygodniowy'!$C$123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tygodniowy'!$L$123:$U$123</c:f>
              <c:numCache>
                <c:formatCode>#,##0</c:formatCode>
                <c:ptCount val="10"/>
                <c:pt idx="0">
                  <c:v>15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tygodniowy'!$C$124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tygodniowy'!$L$124:$U$124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tygodniowy'!$C$125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tygodniowy'!$L$125:$U$125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70661720"/>
        <c:axId val="370662504"/>
        <c:axId val="0"/>
      </c:bar3DChart>
      <c:catAx>
        <c:axId val="37066172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0662504"/>
        <c:crosses val="autoZero"/>
        <c:auto val="1"/>
        <c:lblAlgn val="ctr"/>
        <c:lblOffset val="100"/>
        <c:noMultiLvlLbl val="0"/>
      </c:catAx>
      <c:valAx>
        <c:axId val="370662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066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tygodniowy'!$C$246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tygodniowy'!$G$246:$R$246</c:f>
              <c:numCache>
                <c:formatCode>General</c:formatCode>
                <c:ptCount val="12"/>
                <c:pt idx="0">
                  <c:v>182</c:v>
                </c:pt>
                <c:pt idx="2">
                  <c:v>235</c:v>
                </c:pt>
                <c:pt idx="4">
                  <c:v>5</c:v>
                </c:pt>
                <c:pt idx="6">
                  <c:v>7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tygodniowy'!$C$247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tygodniowy'!$G$247:$R$247</c:f>
              <c:numCache>
                <c:formatCode>General</c:formatCode>
                <c:ptCount val="12"/>
                <c:pt idx="0">
                  <c:v>82</c:v>
                </c:pt>
                <c:pt idx="2">
                  <c:v>145</c:v>
                </c:pt>
                <c:pt idx="4">
                  <c:v>52</c:v>
                </c:pt>
                <c:pt idx="6">
                  <c:v>87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tygodniowy'!$C$248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tygodniowy'!$G$248:$R$248</c:f>
              <c:numCache>
                <c:formatCode>General</c:formatCode>
                <c:ptCount val="12"/>
                <c:pt idx="0">
                  <c:v>65</c:v>
                </c:pt>
                <c:pt idx="2">
                  <c:v>81</c:v>
                </c:pt>
                <c:pt idx="4">
                  <c:v>6</c:v>
                </c:pt>
                <c:pt idx="6">
                  <c:v>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tygodniowy'!$C$249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tygodniowy'!$G$249:$R$249</c:f>
              <c:numCache>
                <c:formatCode>General</c:formatCode>
                <c:ptCount val="12"/>
                <c:pt idx="0">
                  <c:v>23</c:v>
                </c:pt>
                <c:pt idx="2">
                  <c:v>29</c:v>
                </c:pt>
                <c:pt idx="4">
                  <c:v>3</c:v>
                </c:pt>
                <c:pt idx="6">
                  <c:v>3</c:v>
                </c:pt>
                <c:pt idx="8">
                  <c:v>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tygodniowy'!$C$250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tygodniowy'!$G$250:$R$250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4</c:v>
                </c:pt>
                <c:pt idx="6">
                  <c:v>4</c:v>
                </c:pt>
                <c:pt idx="8">
                  <c:v>9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tygodniowy'!$G$251:$R$251</c:f>
              <c:numCache>
                <c:formatCode>General</c:formatCode>
                <c:ptCount val="12"/>
                <c:pt idx="0">
                  <c:v>107</c:v>
                </c:pt>
                <c:pt idx="2">
                  <c:v>126</c:v>
                </c:pt>
                <c:pt idx="4">
                  <c:v>15</c:v>
                </c:pt>
                <c:pt idx="6">
                  <c:v>25</c:v>
                </c:pt>
                <c:pt idx="8">
                  <c:v>9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72280544"/>
        <c:axId val="372283680"/>
        <c:axId val="0"/>
      </c:bar3DChart>
      <c:catAx>
        <c:axId val="372280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72283680"/>
        <c:crosses val="autoZero"/>
        <c:auto val="1"/>
        <c:lblAlgn val="ctr"/>
        <c:lblOffset val="100"/>
        <c:noMultiLvlLbl val="0"/>
      </c:catAx>
      <c:valAx>
        <c:axId val="37228368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72280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01.10.2022 - 31.10.2022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44256</c:v>
                </c:pt>
                <c:pt idx="1">
                  <c:v>27525</c:v>
                </c:pt>
                <c:pt idx="2">
                  <c:v>2640</c:v>
                </c:pt>
                <c:pt idx="3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01.10.2022 - 31.10.2022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3685</c:v>
                </c:pt>
                <c:pt idx="1">
                  <c:v>1940</c:v>
                </c:pt>
                <c:pt idx="2">
                  <c:v>132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01.10.2022 - 31.10.2022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1401</c:v>
                </c:pt>
                <c:pt idx="1">
                  <c:v>791</c:v>
                </c:pt>
                <c:pt idx="2">
                  <c:v>80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281720"/>
        <c:axId val="372279760"/>
        <c:axId val="0"/>
      </c:bar3DChart>
      <c:catAx>
        <c:axId val="3722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2279760"/>
        <c:crosses val="autoZero"/>
        <c:auto val="1"/>
        <c:lblAlgn val="ctr"/>
        <c:lblOffset val="100"/>
        <c:noMultiLvlLbl val="0"/>
      </c:catAx>
      <c:valAx>
        <c:axId val="3722797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72281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tygodniowy'!$D$186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strRef>
              <c:f>'Meldunek tygodniowy'!$H$185:$K$185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tygodniowy'!$H$186:$K$186</c:f>
              <c:numCache>
                <c:formatCode>#,##0</c:formatCode>
                <c:ptCount val="4"/>
                <c:pt idx="0">
                  <c:v>60983</c:v>
                </c:pt>
                <c:pt idx="3">
                  <c:v>63077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tygodniowy'!$D$187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strRef>
              <c:f>'Meldunek tygodniowy'!$H$185:$K$185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tygodniowy'!$H$187:$K$187</c:f>
              <c:numCache>
                <c:formatCode>#,##0</c:formatCode>
                <c:ptCount val="4"/>
                <c:pt idx="0">
                  <c:v>2132</c:v>
                </c:pt>
                <c:pt idx="3">
                  <c:v>1990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tygodniowy'!$D$188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elete val="1"/>
          </c:dLbls>
          <c:cat>
            <c:strRef>
              <c:f>'Meldunek tygodniowy'!$H$185:$K$185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tygodniowy'!$H$188:$K$188</c:f>
              <c:numCache>
                <c:formatCode>#,##0</c:formatCode>
                <c:ptCount val="4"/>
                <c:pt idx="0">
                  <c:v>14218</c:v>
                </c:pt>
                <c:pt idx="3">
                  <c:v>14472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2282504"/>
        <c:axId val="372282896"/>
        <c:axId val="372400024"/>
      </c:bar3DChart>
      <c:catAx>
        <c:axId val="37228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2282896"/>
        <c:crosses val="autoZero"/>
        <c:auto val="1"/>
        <c:lblAlgn val="ctr"/>
        <c:lblOffset val="100"/>
        <c:noMultiLvlLbl val="0"/>
      </c:catAx>
      <c:valAx>
        <c:axId val="37228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2282504"/>
        <c:crosses val="autoZero"/>
        <c:crossBetween val="between"/>
      </c:valAx>
      <c:serAx>
        <c:axId val="372400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228289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01.01.2022 - 31.10.2022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399048</c:v>
                </c:pt>
                <c:pt idx="1">
                  <c:v>251806</c:v>
                </c:pt>
                <c:pt idx="2">
                  <c:v>29735</c:v>
                </c:pt>
                <c:pt idx="3">
                  <c:v>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01.01.2022 - 31.10.2022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29746</c:v>
                </c:pt>
                <c:pt idx="1">
                  <c:v>16703</c:v>
                </c:pt>
                <c:pt idx="2">
                  <c:v>1301</c:v>
                </c:pt>
                <c:pt idx="3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01.01.2022 - 31.10.2022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11750</c:v>
                </c:pt>
                <c:pt idx="1">
                  <c:v>6237</c:v>
                </c:pt>
                <c:pt idx="2">
                  <c:v>713</c:v>
                </c:pt>
                <c:pt idx="3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277016"/>
        <c:axId val="372284072"/>
        <c:axId val="0"/>
      </c:bar3DChart>
      <c:catAx>
        <c:axId val="372277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2284072"/>
        <c:crosses val="autoZero"/>
        <c:auto val="1"/>
        <c:lblAlgn val="ctr"/>
        <c:lblOffset val="100"/>
        <c:noMultiLvlLbl val="0"/>
      </c:catAx>
      <c:valAx>
        <c:axId val="372284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72277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287</xdr:row>
      <xdr:rowOff>52389</xdr:rowOff>
    </xdr:from>
    <xdr:to>
      <xdr:col>24</xdr:col>
      <xdr:colOff>19051</xdr:colOff>
      <xdr:row>308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396</xdr:row>
      <xdr:rowOff>65086</xdr:rowOff>
    </xdr:from>
    <xdr:to>
      <xdr:col>23</xdr:col>
      <xdr:colOff>9525</xdr:colOff>
      <xdr:row>410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127</xdr:row>
      <xdr:rowOff>69397</xdr:rowOff>
    </xdr:from>
    <xdr:to>
      <xdr:col>23</xdr:col>
      <xdr:colOff>1</xdr:colOff>
      <xdr:row>149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252</xdr:row>
      <xdr:rowOff>142193</xdr:rowOff>
    </xdr:from>
    <xdr:to>
      <xdr:col>23</xdr:col>
      <xdr:colOff>238126</xdr:colOff>
      <xdr:row>271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190</xdr:row>
      <xdr:rowOff>1</xdr:rowOff>
    </xdr:from>
    <xdr:to>
      <xdr:col>21</xdr:col>
      <xdr:colOff>238125</xdr:colOff>
      <xdr:row>205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341</xdr:row>
      <xdr:rowOff>0</xdr:rowOff>
    </xdr:from>
    <xdr:to>
      <xdr:col>20</xdr:col>
      <xdr:colOff>234084</xdr:colOff>
      <xdr:row>341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310</xdr:row>
      <xdr:rowOff>31751</xdr:rowOff>
    </xdr:from>
    <xdr:to>
      <xdr:col>25</xdr:col>
      <xdr:colOff>21167</xdr:colOff>
      <xdr:row>318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337</xdr:row>
      <xdr:rowOff>0</xdr:rowOff>
    </xdr:from>
    <xdr:to>
      <xdr:col>25</xdr:col>
      <xdr:colOff>10584</xdr:colOff>
      <xdr:row>341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369</xdr:row>
      <xdr:rowOff>190499</xdr:rowOff>
    </xdr:from>
    <xdr:to>
      <xdr:col>25</xdr:col>
      <xdr:colOff>10584</xdr:colOff>
      <xdr:row>376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414</xdr:row>
      <xdr:rowOff>0</xdr:rowOff>
    </xdr:from>
    <xdr:to>
      <xdr:col>25</xdr:col>
      <xdr:colOff>10584</xdr:colOff>
      <xdr:row>417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102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153</xdr:row>
      <xdr:rowOff>171450</xdr:rowOff>
    </xdr:from>
    <xdr:to>
      <xdr:col>25</xdr:col>
      <xdr:colOff>10584</xdr:colOff>
      <xdr:row>161</xdr:row>
      <xdr:rowOff>160866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34480500"/>
          <a:ext cx="854498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179</xdr:row>
      <xdr:rowOff>0</xdr:rowOff>
    </xdr:from>
    <xdr:to>
      <xdr:col>25</xdr:col>
      <xdr:colOff>10584</xdr:colOff>
      <xdr:row>181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25</xdr:col>
      <xdr:colOff>10584</xdr:colOff>
      <xdr:row>210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232</xdr:row>
      <xdr:rowOff>0</xdr:rowOff>
    </xdr:from>
    <xdr:to>
      <xdr:col>25</xdr:col>
      <xdr:colOff>10584</xdr:colOff>
      <xdr:row>235</xdr:row>
      <xdr:rowOff>10584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420</xdr:row>
      <xdr:rowOff>190499</xdr:rowOff>
    </xdr:from>
    <xdr:to>
      <xdr:col>25</xdr:col>
      <xdr:colOff>10584</xdr:colOff>
      <xdr:row>431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442"/>
  <sheetViews>
    <sheetView showGridLines="0" tabSelected="1" topLeftCell="A410" zoomScaleNormal="100" zoomScalePageLayoutView="70" workbookViewId="0"/>
  </sheetViews>
  <sheetFormatPr defaultColWidth="4.140625" defaultRowHeight="15" x14ac:dyDescent="0.25"/>
  <cols>
    <col min="1" max="13" width="5" style="3" customWidth="1"/>
    <col min="14" max="14" width="5.42578125" style="3" bestFit="1" customWidth="1"/>
    <col min="15" max="15" width="6.42578125" style="3" bestFit="1" customWidth="1"/>
    <col min="16" max="17" width="5.42578125" style="3" bestFit="1" customWidth="1"/>
    <col min="18" max="18" width="5" style="3" customWidth="1"/>
    <col min="19" max="19" width="5.7109375" style="3" customWidth="1"/>
    <col min="20" max="20" width="5" style="3" customWidth="1"/>
    <col min="21" max="21" width="6.42578125" style="3" bestFit="1" customWidth="1"/>
    <col min="22" max="24" width="5" style="3" customWidth="1"/>
    <col min="25" max="25" width="3.85546875" style="6" customWidth="1"/>
    <col min="26" max="16384" width="4.140625" style="3"/>
  </cols>
  <sheetData>
    <row r="1" spans="1:29" x14ac:dyDescent="0.25"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x14ac:dyDescent="0.25">
      <c r="Q2" s="5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25"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25"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25">
      <c r="E5" s="300" t="s">
        <v>66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25"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x14ac:dyDescent="0.25"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25"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9.5" x14ac:dyDescent="0.3">
      <c r="E9" s="301" t="str">
        <f>CONCATENATE("w okresie ",Arkusz18!A2," - ",Arkusz18!B2," r.")</f>
        <v>w okresie 01.10.2022 - 31.10.2022 r.</v>
      </c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25"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25"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25"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x14ac:dyDescent="0.25"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x14ac:dyDescent="0.25"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18.75" x14ac:dyDescent="0.25">
      <c r="A15" s="8" t="s">
        <v>70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18.75" x14ac:dyDescent="0.25">
      <c r="A16" s="8"/>
    </row>
    <row r="18" spans="1:26" x14ac:dyDescent="0.25">
      <c r="A18" s="135" t="s">
        <v>140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</row>
    <row r="19" spans="1:26" x14ac:dyDescent="0.25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</row>
    <row r="20" spans="1:26" x14ac:dyDescent="0.25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86" t="s">
        <v>2</v>
      </c>
      <c r="H22" s="87"/>
      <c r="I22" s="87"/>
      <c r="J22" s="87"/>
      <c r="K22" s="87" t="s">
        <v>3</v>
      </c>
      <c r="L22" s="87"/>
      <c r="M22" s="90" t="str">
        <f>CONCATENATE("decyzje ",Arkusz18!A2," - ",Arkusz18!B2," r.")</f>
        <v>decyzje 01.10.2022 - 31.10.2022 r.</v>
      </c>
      <c r="N22" s="90"/>
      <c r="O22" s="90"/>
      <c r="P22" s="90"/>
      <c r="Q22" s="90"/>
      <c r="R22" s="91"/>
    </row>
    <row r="23" spans="1:26" ht="60" customHeight="1" x14ac:dyDescent="0.25">
      <c r="G23" s="88"/>
      <c r="H23" s="89"/>
      <c r="I23" s="89"/>
      <c r="J23" s="89"/>
      <c r="K23" s="89"/>
      <c r="L23" s="89"/>
      <c r="M23" s="106" t="s">
        <v>25</v>
      </c>
      <c r="N23" s="106"/>
      <c r="O23" s="106" t="s">
        <v>26</v>
      </c>
      <c r="P23" s="106"/>
      <c r="Q23" s="106" t="s">
        <v>27</v>
      </c>
      <c r="R23" s="107"/>
    </row>
    <row r="24" spans="1:26" x14ac:dyDescent="0.25">
      <c r="G24" s="224" t="s">
        <v>34</v>
      </c>
      <c r="H24" s="225"/>
      <c r="I24" s="225"/>
      <c r="J24" s="225"/>
      <c r="K24" s="174">
        <f>Arkusz9!B5</f>
        <v>44256</v>
      </c>
      <c r="L24" s="174"/>
      <c r="M24" s="113">
        <f>Arkusz9!B3</f>
        <v>27525</v>
      </c>
      <c r="N24" s="113"/>
      <c r="O24" s="113">
        <f>Arkusz9!B2</f>
        <v>2640</v>
      </c>
      <c r="P24" s="113"/>
      <c r="Q24" s="113">
        <f>Arkusz9!B4</f>
        <v>1090</v>
      </c>
      <c r="R24" s="114"/>
    </row>
    <row r="25" spans="1:26" x14ac:dyDescent="0.25">
      <c r="G25" s="261" t="s">
        <v>35</v>
      </c>
      <c r="H25" s="262"/>
      <c r="I25" s="262"/>
      <c r="J25" s="262"/>
      <c r="K25" s="260">
        <f>Arkusz9!B13</f>
        <v>3685</v>
      </c>
      <c r="L25" s="260"/>
      <c r="M25" s="265">
        <f>Arkusz9!B11</f>
        <v>1940</v>
      </c>
      <c r="N25" s="265"/>
      <c r="O25" s="265">
        <f>Arkusz9!B10</f>
        <v>132</v>
      </c>
      <c r="P25" s="265"/>
      <c r="Q25" s="265">
        <f>Arkusz9!B12</f>
        <v>88</v>
      </c>
      <c r="R25" s="266"/>
    </row>
    <row r="26" spans="1:26" ht="15.75" thickBot="1" x14ac:dyDescent="0.3">
      <c r="G26" s="99" t="s">
        <v>24</v>
      </c>
      <c r="H26" s="100"/>
      <c r="I26" s="100"/>
      <c r="J26" s="100"/>
      <c r="K26" s="223">
        <f>Arkusz9!B9</f>
        <v>1401</v>
      </c>
      <c r="L26" s="223"/>
      <c r="M26" s="221">
        <f>Arkusz9!B7</f>
        <v>791</v>
      </c>
      <c r="N26" s="221"/>
      <c r="O26" s="221">
        <f>Arkusz9!B6</f>
        <v>80</v>
      </c>
      <c r="P26" s="221"/>
      <c r="Q26" s="221">
        <f>Arkusz9!B8</f>
        <v>58</v>
      </c>
      <c r="R26" s="222"/>
    </row>
    <row r="27" spans="1:26" ht="15.75" thickBot="1" x14ac:dyDescent="0.3">
      <c r="G27" s="298" t="s">
        <v>72</v>
      </c>
      <c r="H27" s="299"/>
      <c r="I27" s="299"/>
      <c r="J27" s="299"/>
      <c r="K27" s="263">
        <f>SUM(K24:K26)</f>
        <v>49342</v>
      </c>
      <c r="L27" s="263"/>
      <c r="M27" s="263">
        <f>SUM(M24:M26)</f>
        <v>30256</v>
      </c>
      <c r="N27" s="263"/>
      <c r="O27" s="263">
        <f>SUM(O24:O26)</f>
        <v>2852</v>
      </c>
      <c r="P27" s="263"/>
      <c r="Q27" s="263">
        <f>SUM(Q24:Q26)</f>
        <v>1236</v>
      </c>
      <c r="R27" s="264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74" t="s">
        <v>2</v>
      </c>
      <c r="H46" s="75"/>
      <c r="I46" s="75"/>
      <c r="J46" s="75"/>
      <c r="K46" s="75"/>
      <c r="L46" s="75"/>
      <c r="M46" s="75"/>
      <c r="N46" s="75"/>
      <c r="O46" s="78" t="s">
        <v>3</v>
      </c>
      <c r="P46" s="78"/>
      <c r="Q46" s="69" t="s">
        <v>77</v>
      </c>
      <c r="R46" s="70"/>
      <c r="U46" s="24"/>
      <c r="V46" s="24"/>
      <c r="W46" s="24"/>
      <c r="X46" s="24"/>
      <c r="Y46" s="26"/>
    </row>
    <row r="47" spans="7:26" x14ac:dyDescent="0.25">
      <c r="G47" s="76"/>
      <c r="H47" s="77"/>
      <c r="I47" s="77"/>
      <c r="J47" s="77"/>
      <c r="K47" s="77"/>
      <c r="L47" s="77"/>
      <c r="M47" s="77"/>
      <c r="N47" s="77"/>
      <c r="O47" s="79"/>
      <c r="P47" s="79"/>
      <c r="Q47" s="71"/>
      <c r="R47" s="72"/>
      <c r="U47" s="24"/>
      <c r="V47" s="24"/>
      <c r="W47" s="24"/>
      <c r="X47" s="24"/>
      <c r="Y47" s="26"/>
    </row>
    <row r="48" spans="7:26" x14ac:dyDescent="0.25">
      <c r="G48" s="80" t="s">
        <v>73</v>
      </c>
      <c r="H48" s="81"/>
      <c r="I48" s="81"/>
      <c r="J48" s="81"/>
      <c r="K48" s="81"/>
      <c r="L48" s="81"/>
      <c r="M48" s="81"/>
      <c r="N48" s="81"/>
      <c r="O48" s="82">
        <f>Arkusz10!A2</f>
        <v>460</v>
      </c>
      <c r="P48" s="82"/>
      <c r="Q48" s="59">
        <f>Arkusz10!A3</f>
        <v>272</v>
      </c>
      <c r="R48" s="60"/>
      <c r="U48" s="24"/>
      <c r="V48" s="24"/>
      <c r="W48" s="24"/>
      <c r="X48" s="24"/>
      <c r="Y48" s="26"/>
    </row>
    <row r="49" spans="7:26" x14ac:dyDescent="0.25">
      <c r="G49" s="83" t="s">
        <v>74</v>
      </c>
      <c r="H49" s="84"/>
      <c r="I49" s="84"/>
      <c r="J49" s="84"/>
      <c r="K49" s="84"/>
      <c r="L49" s="84"/>
      <c r="M49" s="84"/>
      <c r="N49" s="84"/>
      <c r="O49" s="85">
        <f>Arkusz10!A4</f>
        <v>32</v>
      </c>
      <c r="P49" s="85"/>
      <c r="Q49" s="65">
        <f>Arkusz10!A5</f>
        <v>35</v>
      </c>
      <c r="R49" s="66"/>
      <c r="U49" s="24"/>
      <c r="V49" s="24"/>
      <c r="W49" s="24"/>
      <c r="X49" s="24"/>
      <c r="Y49" s="26"/>
    </row>
    <row r="50" spans="7:26" x14ac:dyDescent="0.25">
      <c r="G50" s="80" t="s">
        <v>75</v>
      </c>
      <c r="H50" s="81"/>
      <c r="I50" s="81"/>
      <c r="J50" s="81"/>
      <c r="K50" s="81"/>
      <c r="L50" s="81"/>
      <c r="M50" s="81"/>
      <c r="N50" s="81"/>
      <c r="O50" s="82">
        <f>Arkusz10!A6</f>
        <v>0</v>
      </c>
      <c r="P50" s="82"/>
      <c r="Q50" s="59">
        <f>Arkusz10!A7</f>
        <v>0</v>
      </c>
      <c r="R50" s="60"/>
      <c r="U50" s="24"/>
      <c r="V50" s="24"/>
      <c r="W50" s="24"/>
      <c r="X50" s="24"/>
      <c r="Y50" s="26"/>
    </row>
    <row r="51" spans="7:26" ht="15.75" thickBot="1" x14ac:dyDescent="0.3">
      <c r="G51" s="102" t="s">
        <v>76</v>
      </c>
      <c r="H51" s="103"/>
      <c r="I51" s="103"/>
      <c r="J51" s="103"/>
      <c r="K51" s="103"/>
      <c r="L51" s="103"/>
      <c r="M51" s="103"/>
      <c r="N51" s="103"/>
      <c r="O51" s="101">
        <f>Arkusz10!A8</f>
        <v>7</v>
      </c>
      <c r="P51" s="101"/>
      <c r="Q51" s="61">
        <f>Arkusz10!A9</f>
        <v>5</v>
      </c>
      <c r="R51" s="62"/>
      <c r="U51" s="24"/>
      <c r="V51" s="24"/>
      <c r="W51" s="24"/>
      <c r="X51" s="24"/>
      <c r="Y51" s="26"/>
    </row>
    <row r="52" spans="7:26" ht="15.75" thickBot="1" x14ac:dyDescent="0.3">
      <c r="G52" s="104" t="s">
        <v>72</v>
      </c>
      <c r="H52" s="105"/>
      <c r="I52" s="105"/>
      <c r="J52" s="105"/>
      <c r="K52" s="105"/>
      <c r="L52" s="105"/>
      <c r="M52" s="105"/>
      <c r="N52" s="105"/>
      <c r="O52" s="67">
        <f>SUM(O48:O51)</f>
        <v>499</v>
      </c>
      <c r="P52" s="67"/>
      <c r="Q52" s="63">
        <f>SUM(Q48:Q51)</f>
        <v>312</v>
      </c>
      <c r="R52" s="64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86" t="s">
        <v>2</v>
      </c>
      <c r="H56" s="87"/>
      <c r="I56" s="87"/>
      <c r="J56" s="87"/>
      <c r="K56" s="87" t="s">
        <v>3</v>
      </c>
      <c r="L56" s="87"/>
      <c r="M56" s="90" t="str">
        <f>CONCATENATE("decyzje ",Arkusz18!C2," - ",Arkusz18!B2," r.")</f>
        <v>decyzje 01.01.2022 - 31.10.2022 r.</v>
      </c>
      <c r="N56" s="90"/>
      <c r="O56" s="90"/>
      <c r="P56" s="90"/>
      <c r="Q56" s="90"/>
      <c r="R56" s="91"/>
      <c r="V56" s="24"/>
      <c r="W56" s="24"/>
      <c r="X56" s="24"/>
      <c r="Y56" s="26"/>
      <c r="Z56" s="24"/>
    </row>
    <row r="57" spans="7:26" ht="63.75" customHeight="1" x14ac:dyDescent="0.25">
      <c r="G57" s="88"/>
      <c r="H57" s="89"/>
      <c r="I57" s="89"/>
      <c r="J57" s="89"/>
      <c r="K57" s="89"/>
      <c r="L57" s="89"/>
      <c r="M57" s="106" t="s">
        <v>25</v>
      </c>
      <c r="N57" s="106"/>
      <c r="O57" s="106" t="s">
        <v>26</v>
      </c>
      <c r="P57" s="106"/>
      <c r="Q57" s="106" t="s">
        <v>27</v>
      </c>
      <c r="R57" s="107"/>
      <c r="V57" s="24"/>
      <c r="W57" s="24"/>
      <c r="X57" s="24"/>
      <c r="Y57" s="26"/>
      <c r="Z57" s="24"/>
    </row>
    <row r="58" spans="7:26" x14ac:dyDescent="0.25">
      <c r="G58" s="224" t="s">
        <v>34</v>
      </c>
      <c r="H58" s="225"/>
      <c r="I58" s="225"/>
      <c r="J58" s="225"/>
      <c r="K58" s="174">
        <f>Arkusz11!B5</f>
        <v>399048</v>
      </c>
      <c r="L58" s="174"/>
      <c r="M58" s="113">
        <f>Arkusz11!B3</f>
        <v>251806</v>
      </c>
      <c r="N58" s="113"/>
      <c r="O58" s="113">
        <f>Arkusz11!B2</f>
        <v>29735</v>
      </c>
      <c r="P58" s="113"/>
      <c r="Q58" s="113">
        <f>Arkusz11!B4</f>
        <v>9734</v>
      </c>
      <c r="R58" s="114"/>
      <c r="V58" s="24"/>
      <c r="W58" s="24"/>
      <c r="X58" s="24"/>
      <c r="Y58" s="26"/>
      <c r="Z58" s="24"/>
    </row>
    <row r="59" spans="7:26" x14ac:dyDescent="0.25">
      <c r="G59" s="261" t="s">
        <v>35</v>
      </c>
      <c r="H59" s="262"/>
      <c r="I59" s="262"/>
      <c r="J59" s="262"/>
      <c r="K59" s="260">
        <f>Arkusz11!B13</f>
        <v>29746</v>
      </c>
      <c r="L59" s="260"/>
      <c r="M59" s="265">
        <f>Arkusz11!B11</f>
        <v>16703</v>
      </c>
      <c r="N59" s="265"/>
      <c r="O59" s="265">
        <f>Arkusz11!B10</f>
        <v>1301</v>
      </c>
      <c r="P59" s="265"/>
      <c r="Q59" s="265">
        <f>Arkusz11!B12</f>
        <v>932</v>
      </c>
      <c r="R59" s="266"/>
      <c r="V59" s="24"/>
      <c r="W59" s="24"/>
      <c r="X59" s="24"/>
      <c r="Y59" s="26"/>
      <c r="Z59" s="24"/>
    </row>
    <row r="60" spans="7:26" ht="15.75" thickBot="1" x14ac:dyDescent="0.3">
      <c r="G60" s="99" t="s">
        <v>24</v>
      </c>
      <c r="H60" s="100"/>
      <c r="I60" s="100"/>
      <c r="J60" s="100"/>
      <c r="K60" s="223">
        <f>Arkusz11!B9</f>
        <v>11750</v>
      </c>
      <c r="L60" s="223"/>
      <c r="M60" s="221">
        <f>Arkusz11!B7</f>
        <v>6237</v>
      </c>
      <c r="N60" s="221"/>
      <c r="O60" s="221">
        <f>Arkusz11!B6</f>
        <v>713</v>
      </c>
      <c r="P60" s="221"/>
      <c r="Q60" s="221">
        <f>Arkusz11!B8</f>
        <v>594</v>
      </c>
      <c r="R60" s="222"/>
      <c r="V60" s="24"/>
      <c r="W60" s="24"/>
      <c r="X60" s="24"/>
      <c r="Y60" s="26"/>
      <c r="Z60" s="24"/>
    </row>
    <row r="61" spans="7:26" ht="15.75" thickBot="1" x14ac:dyDescent="0.3">
      <c r="G61" s="298" t="s">
        <v>72</v>
      </c>
      <c r="H61" s="299"/>
      <c r="I61" s="299"/>
      <c r="J61" s="299"/>
      <c r="K61" s="263">
        <f>SUM(K58:L60)</f>
        <v>440544</v>
      </c>
      <c r="L61" s="263"/>
      <c r="M61" s="263">
        <f t="shared" ref="M61" si="0">SUM(M58:N60)</f>
        <v>274746</v>
      </c>
      <c r="N61" s="263"/>
      <c r="O61" s="263">
        <f t="shared" ref="O61" si="1">SUM(O58:P60)</f>
        <v>31749</v>
      </c>
      <c r="P61" s="263"/>
      <c r="Q61" s="263">
        <f t="shared" ref="Q61" si="2">SUM(Q58:R60)</f>
        <v>11260</v>
      </c>
      <c r="R61" s="264"/>
      <c r="S61" s="54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.75" thickBot="1" x14ac:dyDescent="0.3"/>
    <row r="82" spans="1:25" ht="57.75" customHeight="1" x14ac:dyDescent="0.25">
      <c r="G82" s="74" t="s">
        <v>2</v>
      </c>
      <c r="H82" s="75"/>
      <c r="I82" s="75"/>
      <c r="J82" s="75"/>
      <c r="K82" s="75"/>
      <c r="L82" s="75"/>
      <c r="M82" s="75"/>
      <c r="N82" s="75"/>
      <c r="O82" s="78" t="s">
        <v>3</v>
      </c>
      <c r="P82" s="78"/>
      <c r="Q82" s="69" t="s">
        <v>77</v>
      </c>
      <c r="R82" s="70"/>
    </row>
    <row r="83" spans="1:25" x14ac:dyDescent="0.25">
      <c r="G83" s="76"/>
      <c r="H83" s="77"/>
      <c r="I83" s="77"/>
      <c r="J83" s="77"/>
      <c r="K83" s="77"/>
      <c r="L83" s="77"/>
      <c r="M83" s="77"/>
      <c r="N83" s="77"/>
      <c r="O83" s="79"/>
      <c r="P83" s="79"/>
      <c r="Q83" s="71"/>
      <c r="R83" s="72"/>
    </row>
    <row r="84" spans="1:25" x14ac:dyDescent="0.25">
      <c r="G84" s="80" t="s">
        <v>73</v>
      </c>
      <c r="H84" s="81"/>
      <c r="I84" s="81"/>
      <c r="J84" s="81"/>
      <c r="K84" s="81"/>
      <c r="L84" s="81"/>
      <c r="M84" s="81"/>
      <c r="N84" s="81"/>
      <c r="O84" s="82">
        <f>Arkusz12!A2</f>
        <v>3623</v>
      </c>
      <c r="P84" s="82"/>
      <c r="Q84" s="59">
        <f>Arkusz12!A3</f>
        <v>3121</v>
      </c>
      <c r="R84" s="60"/>
    </row>
    <row r="85" spans="1:25" x14ac:dyDescent="0.25">
      <c r="G85" s="83" t="s">
        <v>74</v>
      </c>
      <c r="H85" s="84"/>
      <c r="I85" s="84"/>
      <c r="J85" s="84"/>
      <c r="K85" s="84"/>
      <c r="L85" s="84"/>
      <c r="M85" s="84"/>
      <c r="N85" s="84"/>
      <c r="O85" s="85">
        <f>Arkusz12!A4</f>
        <v>408</v>
      </c>
      <c r="P85" s="85"/>
      <c r="Q85" s="65">
        <f>Arkusz12!A5</f>
        <v>371</v>
      </c>
      <c r="R85" s="66"/>
    </row>
    <row r="86" spans="1:25" x14ac:dyDescent="0.25">
      <c r="G86" s="80" t="s">
        <v>75</v>
      </c>
      <c r="H86" s="81"/>
      <c r="I86" s="81"/>
      <c r="J86" s="81"/>
      <c r="K86" s="81"/>
      <c r="L86" s="81"/>
      <c r="M86" s="81"/>
      <c r="N86" s="81"/>
      <c r="O86" s="82">
        <f>Arkusz12!A6</f>
        <v>0</v>
      </c>
      <c r="P86" s="82"/>
      <c r="Q86" s="59">
        <f>Arkusz12!A7</f>
        <v>14</v>
      </c>
      <c r="R86" s="60"/>
    </row>
    <row r="87" spans="1:25" ht="15.75" thickBot="1" x14ac:dyDescent="0.3">
      <c r="G87" s="102" t="s">
        <v>76</v>
      </c>
      <c r="H87" s="103"/>
      <c r="I87" s="103"/>
      <c r="J87" s="103"/>
      <c r="K87" s="103"/>
      <c r="L87" s="103"/>
      <c r="M87" s="103"/>
      <c r="N87" s="103"/>
      <c r="O87" s="101">
        <f>Arkusz12!A8</f>
        <v>56</v>
      </c>
      <c r="P87" s="101"/>
      <c r="Q87" s="61">
        <f>Arkusz12!A9</f>
        <v>38</v>
      </c>
      <c r="R87" s="62"/>
    </row>
    <row r="88" spans="1:25" ht="15.75" thickBot="1" x14ac:dyDescent="0.3">
      <c r="G88" s="104" t="s">
        <v>72</v>
      </c>
      <c r="H88" s="105"/>
      <c r="I88" s="105"/>
      <c r="J88" s="105"/>
      <c r="K88" s="105"/>
      <c r="L88" s="105"/>
      <c r="M88" s="105"/>
      <c r="N88" s="105"/>
      <c r="O88" s="67">
        <f>SUM(O84:P87)</f>
        <v>4087</v>
      </c>
      <c r="P88" s="67"/>
      <c r="Q88" s="67">
        <f>SUM(Q84:R87)</f>
        <v>3544</v>
      </c>
      <c r="R88" s="68"/>
    </row>
    <row r="91" spans="1:25" x14ac:dyDescent="0.25">
      <c r="A91" s="133" t="s">
        <v>172</v>
      </c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</row>
    <row r="92" spans="1:25" x14ac:dyDescent="0.25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</row>
    <row r="93" spans="1:25" x14ac:dyDescent="0.25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</row>
    <row r="94" spans="1:25" x14ac:dyDescent="0.25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</row>
    <row r="95" spans="1:25" x14ac:dyDescent="0.25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</row>
    <row r="96" spans="1:25" x14ac:dyDescent="0.25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</row>
    <row r="97" spans="1:26" x14ac:dyDescent="0.25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</row>
    <row r="98" spans="1:26" x14ac:dyDescent="0.25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</row>
    <row r="99" spans="1:26" s="53" customFormat="1" x14ac:dyDescent="0.25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</row>
    <row r="100" spans="1:26" s="53" customFormat="1" x14ac:dyDescent="0.25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</row>
    <row r="101" spans="1:26" s="55" customFormat="1" x14ac:dyDescent="0.25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</row>
    <row r="102" spans="1:26" s="55" customFormat="1" x14ac:dyDescent="0.25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</row>
    <row r="107" spans="1:26" ht="36" customHeight="1" x14ac:dyDescent="0.25">
      <c r="A107" s="135" t="s">
        <v>141</v>
      </c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</row>
    <row r="108" spans="1:26" x14ac:dyDescent="0.25">
      <c r="A108" s="135"/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</row>
    <row r="109" spans="1:26" ht="15.75" thickBo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73" t="str">
        <f>CONCATENATE(Arkusz18!C2," - ",Arkusz18!B2," r.")</f>
        <v>01.01.2022 - 31.10.2022 r.</v>
      </c>
      <c r="M109" s="73"/>
      <c r="N109" s="73"/>
      <c r="O109" s="73"/>
      <c r="P109" s="73"/>
      <c r="Q109" s="73"/>
      <c r="R109" s="73"/>
      <c r="S109" s="73"/>
      <c r="T109" s="73"/>
      <c r="U109" s="73"/>
      <c r="V109" s="73"/>
    </row>
    <row r="110" spans="1:26" ht="187.5" x14ac:dyDescent="0.25">
      <c r="C110" s="219" t="s">
        <v>2</v>
      </c>
      <c r="D110" s="220"/>
      <c r="E110" s="220"/>
      <c r="F110" s="220"/>
      <c r="G110" s="220"/>
      <c r="H110" s="220"/>
      <c r="I110" s="220"/>
      <c r="J110" s="220"/>
      <c r="K110" s="220"/>
      <c r="L110" s="304" t="s">
        <v>79</v>
      </c>
      <c r="M110" s="304"/>
      <c r="N110" s="31" t="s">
        <v>12</v>
      </c>
      <c r="O110" s="31" t="s">
        <v>94</v>
      </c>
      <c r="P110" s="31" t="s">
        <v>84</v>
      </c>
      <c r="Q110" s="31" t="s">
        <v>53</v>
      </c>
      <c r="R110" s="31" t="s">
        <v>39</v>
      </c>
      <c r="S110" s="31" t="s">
        <v>4</v>
      </c>
      <c r="T110" s="31" t="s">
        <v>42</v>
      </c>
      <c r="U110" s="31" t="s">
        <v>83</v>
      </c>
      <c r="V110" s="304" t="s">
        <v>78</v>
      </c>
      <c r="W110" s="305"/>
      <c r="Y110" s="3"/>
      <c r="Z110" s="6"/>
    </row>
    <row r="111" spans="1:26" x14ac:dyDescent="0.25">
      <c r="C111" s="178" t="s">
        <v>34</v>
      </c>
      <c r="D111" s="179"/>
      <c r="E111" s="179"/>
      <c r="F111" s="179"/>
      <c r="G111" s="179"/>
      <c r="H111" s="179"/>
      <c r="I111" s="179"/>
      <c r="J111" s="179"/>
      <c r="K111" s="179"/>
      <c r="L111" s="113">
        <f>Arkusz13!C2</f>
        <v>17027</v>
      </c>
      <c r="M111" s="113"/>
      <c r="N111" s="32">
        <f>Arkusz13!C18</f>
        <v>6113</v>
      </c>
      <c r="O111" s="32">
        <f>Arkusz13!C34</f>
        <v>17097</v>
      </c>
      <c r="P111" s="32">
        <f>Arkusz13!C50</f>
        <v>1177</v>
      </c>
      <c r="Q111" s="32">
        <f>Arkusz13!C66</f>
        <v>438</v>
      </c>
      <c r="R111" s="32">
        <f>Arkusz13!C82</f>
        <v>0</v>
      </c>
      <c r="S111" s="32">
        <f>Arkusz13!C98</f>
        <v>0</v>
      </c>
      <c r="T111" s="32">
        <f>Arkusz13!C114</f>
        <v>0</v>
      </c>
      <c r="U111" s="32">
        <f>Arkusz13!C130-SUM(N111:T111)</f>
        <v>12472</v>
      </c>
      <c r="V111" s="174">
        <f t="shared" ref="V111:V125" si="3">SUM(N111:U111)</f>
        <v>37297</v>
      </c>
      <c r="W111" s="175"/>
      <c r="Y111" s="3"/>
      <c r="Z111" s="6"/>
    </row>
    <row r="112" spans="1:26" x14ac:dyDescent="0.25">
      <c r="C112" s="176" t="s">
        <v>35</v>
      </c>
      <c r="D112" s="177"/>
      <c r="E112" s="177"/>
      <c r="F112" s="177"/>
      <c r="G112" s="177"/>
      <c r="H112" s="177"/>
      <c r="I112" s="177"/>
      <c r="J112" s="177"/>
      <c r="K112" s="177"/>
      <c r="L112" s="113">
        <f>Arkusz13!C3</f>
        <v>524</v>
      </c>
      <c r="M112" s="113"/>
      <c r="N112" s="32">
        <f>Arkusz13!C19</f>
        <v>250</v>
      </c>
      <c r="O112" s="32">
        <f>Arkusz13!C35</f>
        <v>105</v>
      </c>
      <c r="P112" s="32">
        <f>Arkusz13!C51</f>
        <v>67</v>
      </c>
      <c r="Q112" s="32">
        <f>Arkusz13!C67</f>
        <v>42</v>
      </c>
      <c r="R112" s="32">
        <f>Arkusz13!C83</f>
        <v>0</v>
      </c>
      <c r="S112" s="32">
        <f>Arkusz13!C99</f>
        <v>0</v>
      </c>
      <c r="T112" s="32">
        <f>Arkusz13!C115</f>
        <v>0</v>
      </c>
      <c r="U112" s="32">
        <f>Arkusz13!C131-SUM(N112:T112)</f>
        <v>416</v>
      </c>
      <c r="V112" s="174">
        <f t="shared" si="3"/>
        <v>880</v>
      </c>
      <c r="W112" s="175"/>
      <c r="Y112" s="3"/>
      <c r="Z112" s="6"/>
    </row>
    <row r="113" spans="1:26" x14ac:dyDescent="0.25">
      <c r="C113" s="178" t="s">
        <v>36</v>
      </c>
      <c r="D113" s="179"/>
      <c r="E113" s="179"/>
      <c r="F113" s="179"/>
      <c r="G113" s="179"/>
      <c r="H113" s="179"/>
      <c r="I113" s="179"/>
      <c r="J113" s="179"/>
      <c r="K113" s="179"/>
      <c r="L113" s="113">
        <f>Arkusz13!C4</f>
        <v>306</v>
      </c>
      <c r="M113" s="113"/>
      <c r="N113" s="32">
        <f>Arkusz13!C20</f>
        <v>107</v>
      </c>
      <c r="O113" s="32">
        <f>Arkusz13!C36</f>
        <v>93</v>
      </c>
      <c r="P113" s="32">
        <f>Arkusz13!C52</f>
        <v>52</v>
      </c>
      <c r="Q113" s="32">
        <f>Arkusz13!C68</f>
        <v>11</v>
      </c>
      <c r="R113" s="32">
        <f>Arkusz13!C84</f>
        <v>0</v>
      </c>
      <c r="S113" s="32">
        <f>Arkusz13!C100</f>
        <v>0</v>
      </c>
      <c r="T113" s="32">
        <f>Arkusz13!C116</f>
        <v>0</v>
      </c>
      <c r="U113" s="32">
        <f>Arkusz13!C132-SUM(N113:T113)</f>
        <v>402</v>
      </c>
      <c r="V113" s="174">
        <f t="shared" si="3"/>
        <v>665</v>
      </c>
      <c r="W113" s="175"/>
      <c r="Y113" s="3"/>
      <c r="Z113" s="6"/>
    </row>
    <row r="114" spans="1:26" x14ac:dyDescent="0.25">
      <c r="C114" s="176" t="s">
        <v>37</v>
      </c>
      <c r="D114" s="177"/>
      <c r="E114" s="177"/>
      <c r="F114" s="177"/>
      <c r="G114" s="177"/>
      <c r="H114" s="177"/>
      <c r="I114" s="177"/>
      <c r="J114" s="177"/>
      <c r="K114" s="177"/>
      <c r="L114" s="113">
        <f>Arkusz13!C5</f>
        <v>18</v>
      </c>
      <c r="M114" s="113"/>
      <c r="N114" s="32">
        <f>Arkusz13!C21</f>
        <v>0</v>
      </c>
      <c r="O114" s="32">
        <f>Arkusz13!C37</f>
        <v>0</v>
      </c>
      <c r="P114" s="32">
        <f>Arkusz13!C53</f>
        <v>0</v>
      </c>
      <c r="Q114" s="32">
        <f>Arkusz13!C69</f>
        <v>2</v>
      </c>
      <c r="R114" s="32">
        <f>Arkusz13!C85</f>
        <v>0</v>
      </c>
      <c r="S114" s="32">
        <f>Arkusz13!C101</f>
        <v>0</v>
      </c>
      <c r="T114" s="32">
        <f>Arkusz13!C117</f>
        <v>0</v>
      </c>
      <c r="U114" s="32">
        <f>Arkusz13!C133-SUM(N114:T114)</f>
        <v>11</v>
      </c>
      <c r="V114" s="174">
        <f t="shared" si="3"/>
        <v>13</v>
      </c>
      <c r="W114" s="175"/>
      <c r="Y114" s="3"/>
      <c r="Z114" s="6"/>
    </row>
    <row r="115" spans="1:26" x14ac:dyDescent="0.25">
      <c r="C115" s="178" t="s">
        <v>38</v>
      </c>
      <c r="D115" s="179"/>
      <c r="E115" s="179"/>
      <c r="F115" s="179"/>
      <c r="G115" s="179"/>
      <c r="H115" s="179"/>
      <c r="I115" s="179"/>
      <c r="J115" s="179"/>
      <c r="K115" s="179"/>
      <c r="L115" s="113">
        <f>Arkusz13!C6</f>
        <v>6</v>
      </c>
      <c r="M115" s="113"/>
      <c r="N115" s="32">
        <f>Arkusz13!C22</f>
        <v>0</v>
      </c>
      <c r="O115" s="32">
        <f>Arkusz13!C38</f>
        <v>1</v>
      </c>
      <c r="P115" s="32">
        <f>Arkusz13!C54</f>
        <v>0</v>
      </c>
      <c r="Q115" s="32">
        <f>Arkusz13!C70</f>
        <v>0</v>
      </c>
      <c r="R115" s="32">
        <f>Arkusz13!C86</f>
        <v>0</v>
      </c>
      <c r="S115" s="32">
        <f>Arkusz13!C102</f>
        <v>0</v>
      </c>
      <c r="T115" s="32">
        <f>Arkusz13!C118</f>
        <v>0</v>
      </c>
      <c r="U115" s="32">
        <f>Arkusz13!C134-SUM(N115:T115)</f>
        <v>1</v>
      </c>
      <c r="V115" s="174">
        <f t="shared" si="3"/>
        <v>2</v>
      </c>
      <c r="W115" s="175"/>
      <c r="Y115" s="3"/>
      <c r="Z115" s="6"/>
    </row>
    <row r="116" spans="1:26" x14ac:dyDescent="0.25">
      <c r="C116" s="176" t="s">
        <v>46</v>
      </c>
      <c r="D116" s="177"/>
      <c r="E116" s="177"/>
      <c r="F116" s="177"/>
      <c r="G116" s="177"/>
      <c r="H116" s="177"/>
      <c r="I116" s="177"/>
      <c r="J116" s="177"/>
      <c r="K116" s="177"/>
      <c r="L116" s="113">
        <f>Arkusz13!C7</f>
        <v>6</v>
      </c>
      <c r="M116" s="113"/>
      <c r="N116" s="32">
        <f>Arkusz13!C23</f>
        <v>0</v>
      </c>
      <c r="O116" s="32">
        <f>Arkusz13!C39</f>
        <v>0</v>
      </c>
      <c r="P116" s="32">
        <f>Arkusz13!C55</f>
        <v>0</v>
      </c>
      <c r="Q116" s="32">
        <f>Arkusz13!C71</f>
        <v>0</v>
      </c>
      <c r="R116" s="32">
        <f>Arkusz13!C87</f>
        <v>0</v>
      </c>
      <c r="S116" s="32">
        <f>Arkusz13!C103</f>
        <v>0</v>
      </c>
      <c r="T116" s="32">
        <f>Arkusz13!C119</f>
        <v>0</v>
      </c>
      <c r="U116" s="32">
        <f>Arkusz13!C135-SUM(N116:T116)</f>
        <v>6</v>
      </c>
      <c r="V116" s="174">
        <f t="shared" si="3"/>
        <v>6</v>
      </c>
      <c r="W116" s="175"/>
      <c r="Y116" s="3"/>
      <c r="Z116" s="6"/>
    </row>
    <row r="117" spans="1:26" x14ac:dyDescent="0.25">
      <c r="C117" s="178" t="s">
        <v>47</v>
      </c>
      <c r="D117" s="179"/>
      <c r="E117" s="179"/>
      <c r="F117" s="179"/>
      <c r="G117" s="179"/>
      <c r="H117" s="179"/>
      <c r="I117" s="179"/>
      <c r="J117" s="179"/>
      <c r="K117" s="179"/>
      <c r="L117" s="113">
        <f>Arkusz13!C8</f>
        <v>1</v>
      </c>
      <c r="M117" s="113"/>
      <c r="N117" s="32">
        <f>Arkusz13!C24</f>
        <v>0</v>
      </c>
      <c r="O117" s="32">
        <f>Arkusz13!C40</f>
        <v>0</v>
      </c>
      <c r="P117" s="32">
        <f>Arkusz13!C56</f>
        <v>0</v>
      </c>
      <c r="Q117" s="32">
        <f>Arkusz13!C72</f>
        <v>0</v>
      </c>
      <c r="R117" s="32">
        <f>Arkusz13!C88</f>
        <v>0</v>
      </c>
      <c r="S117" s="32">
        <f>Arkusz13!C104</f>
        <v>0</v>
      </c>
      <c r="T117" s="32">
        <f>Arkusz13!C120</f>
        <v>0</v>
      </c>
      <c r="U117" s="32">
        <f>Arkusz13!C136-SUM(N117:T117)</f>
        <v>0</v>
      </c>
      <c r="V117" s="174">
        <f t="shared" si="3"/>
        <v>0</v>
      </c>
      <c r="W117" s="175"/>
      <c r="Y117" s="3"/>
      <c r="Z117" s="6"/>
    </row>
    <row r="118" spans="1:26" x14ac:dyDescent="0.25">
      <c r="C118" s="176" t="s">
        <v>4</v>
      </c>
      <c r="D118" s="177"/>
      <c r="E118" s="177"/>
      <c r="F118" s="177"/>
      <c r="G118" s="177"/>
      <c r="H118" s="177"/>
      <c r="I118" s="177"/>
      <c r="J118" s="177"/>
      <c r="K118" s="177"/>
      <c r="L118" s="113">
        <f>Arkusz13!C9</f>
        <v>0</v>
      </c>
      <c r="M118" s="113"/>
      <c r="N118" s="32">
        <f>Arkusz13!C25</f>
        <v>1</v>
      </c>
      <c r="O118" s="32">
        <f>Arkusz13!C41</f>
        <v>0</v>
      </c>
      <c r="P118" s="32">
        <f>Arkusz13!C57</f>
        <v>0</v>
      </c>
      <c r="Q118" s="32">
        <f>Arkusz13!C73</f>
        <v>0</v>
      </c>
      <c r="R118" s="32">
        <f>Arkusz13!C89</f>
        <v>0</v>
      </c>
      <c r="S118" s="32">
        <f>Arkusz13!C105</f>
        <v>0</v>
      </c>
      <c r="T118" s="32">
        <f>Arkusz13!C121</f>
        <v>0</v>
      </c>
      <c r="U118" s="32">
        <f>Arkusz13!C137-SUM(N118:T118)</f>
        <v>1</v>
      </c>
      <c r="V118" s="174">
        <f t="shared" si="3"/>
        <v>2</v>
      </c>
      <c r="W118" s="175"/>
      <c r="Y118" s="3"/>
      <c r="Z118" s="6"/>
    </row>
    <row r="119" spans="1:26" x14ac:dyDescent="0.25">
      <c r="C119" s="178" t="s">
        <v>39</v>
      </c>
      <c r="D119" s="179"/>
      <c r="E119" s="179"/>
      <c r="F119" s="179"/>
      <c r="G119" s="179"/>
      <c r="H119" s="179"/>
      <c r="I119" s="179"/>
      <c r="J119" s="179"/>
      <c r="K119" s="179"/>
      <c r="L119" s="113">
        <f>Arkusz13!C10</f>
        <v>10</v>
      </c>
      <c r="M119" s="113"/>
      <c r="N119" s="32">
        <f>Arkusz13!C26</f>
        <v>9</v>
      </c>
      <c r="O119" s="32">
        <f>Arkusz13!C42</f>
        <v>0</v>
      </c>
      <c r="P119" s="32">
        <f>Arkusz13!C58</f>
        <v>0</v>
      </c>
      <c r="Q119" s="32">
        <f>Arkusz13!C74</f>
        <v>0</v>
      </c>
      <c r="R119" s="32">
        <f>Arkusz13!C90</f>
        <v>1</v>
      </c>
      <c r="S119" s="32">
        <f>Arkusz13!C106</f>
        <v>0</v>
      </c>
      <c r="T119" s="32">
        <f>Arkusz13!C122</f>
        <v>0</v>
      </c>
      <c r="U119" s="32">
        <f>Arkusz13!C138-SUM(N119:T119)</f>
        <v>1</v>
      </c>
      <c r="V119" s="174">
        <f t="shared" si="3"/>
        <v>11</v>
      </c>
      <c r="W119" s="175"/>
      <c r="Y119" s="3"/>
      <c r="Z119" s="6"/>
    </row>
    <row r="120" spans="1:26" x14ac:dyDescent="0.25">
      <c r="C120" s="176" t="s">
        <v>40</v>
      </c>
      <c r="D120" s="177"/>
      <c r="E120" s="177"/>
      <c r="F120" s="177"/>
      <c r="G120" s="177"/>
      <c r="H120" s="177"/>
      <c r="I120" s="177"/>
      <c r="J120" s="177"/>
      <c r="K120" s="177"/>
      <c r="L120" s="113">
        <f>Arkusz13!C11</f>
        <v>1</v>
      </c>
      <c r="M120" s="113"/>
      <c r="N120" s="32">
        <f>Arkusz13!C27</f>
        <v>0</v>
      </c>
      <c r="O120" s="32">
        <f>Arkusz13!C43</f>
        <v>0</v>
      </c>
      <c r="P120" s="32">
        <f>Arkusz13!C59</f>
        <v>0</v>
      </c>
      <c r="Q120" s="32">
        <f>Arkusz13!C75</f>
        <v>0</v>
      </c>
      <c r="R120" s="32">
        <f>Arkusz13!C91</f>
        <v>0</v>
      </c>
      <c r="S120" s="32">
        <f>Arkusz13!C107</f>
        <v>0</v>
      </c>
      <c r="T120" s="32">
        <f>Arkusz13!C123</f>
        <v>0</v>
      </c>
      <c r="U120" s="32">
        <f>Arkusz13!C139-SUM(N120:T120)</f>
        <v>0</v>
      </c>
      <c r="V120" s="174">
        <f t="shared" si="3"/>
        <v>0</v>
      </c>
      <c r="W120" s="175"/>
      <c r="Y120" s="3"/>
      <c r="Z120" s="6"/>
    </row>
    <row r="121" spans="1:26" x14ac:dyDescent="0.25">
      <c r="C121" s="178" t="s">
        <v>41</v>
      </c>
      <c r="D121" s="179"/>
      <c r="E121" s="179"/>
      <c r="F121" s="179"/>
      <c r="G121" s="179"/>
      <c r="H121" s="179"/>
      <c r="I121" s="179"/>
      <c r="J121" s="179"/>
      <c r="K121" s="179"/>
      <c r="L121" s="113">
        <f>Arkusz13!C12</f>
        <v>903</v>
      </c>
      <c r="M121" s="113"/>
      <c r="N121" s="32">
        <f>Arkusz13!C28</f>
        <v>347</v>
      </c>
      <c r="O121" s="32">
        <f>Arkusz13!C44</f>
        <v>4</v>
      </c>
      <c r="P121" s="32">
        <f>Arkusz13!C60</f>
        <v>37</v>
      </c>
      <c r="Q121" s="32">
        <f>Arkusz13!C76</f>
        <v>772</v>
      </c>
      <c r="R121" s="32">
        <f>Arkusz13!C92</f>
        <v>135</v>
      </c>
      <c r="S121" s="32">
        <f>Arkusz13!C108</f>
        <v>0</v>
      </c>
      <c r="T121" s="32">
        <f>Arkusz13!C124</f>
        <v>125</v>
      </c>
      <c r="U121" s="32">
        <f>Arkusz13!C140-SUM(N121:T121)</f>
        <v>452</v>
      </c>
      <c r="V121" s="174">
        <f t="shared" si="3"/>
        <v>1872</v>
      </c>
      <c r="W121" s="175"/>
      <c r="Y121" s="3"/>
      <c r="Z121" s="6"/>
    </row>
    <row r="122" spans="1:26" x14ac:dyDescent="0.25">
      <c r="C122" s="178" t="s">
        <v>11</v>
      </c>
      <c r="D122" s="179"/>
      <c r="E122" s="179"/>
      <c r="F122" s="179"/>
      <c r="G122" s="179"/>
      <c r="H122" s="179"/>
      <c r="I122" s="179"/>
      <c r="J122" s="179"/>
      <c r="K122" s="179"/>
      <c r="L122" s="113">
        <f>Arkusz13!C14</f>
        <v>2</v>
      </c>
      <c r="M122" s="113"/>
      <c r="N122" s="32">
        <f>Arkusz13!C30</f>
        <v>0</v>
      </c>
      <c r="O122" s="32">
        <f>Arkusz13!C46</f>
        <v>0</v>
      </c>
      <c r="P122" s="32">
        <f>Arkusz13!C62</f>
        <v>0</v>
      </c>
      <c r="Q122" s="32">
        <f>Arkusz13!C78</f>
        <v>0</v>
      </c>
      <c r="R122" s="32">
        <f>Arkusz13!C94</f>
        <v>0</v>
      </c>
      <c r="S122" s="32">
        <f>Arkusz13!C110</f>
        <v>0</v>
      </c>
      <c r="T122" s="32">
        <f>Arkusz13!C126</f>
        <v>0</v>
      </c>
      <c r="U122" s="32">
        <f>Arkusz13!C142-SUM(N122:T122)</f>
        <v>29</v>
      </c>
      <c r="V122" s="174">
        <f t="shared" si="3"/>
        <v>29</v>
      </c>
      <c r="W122" s="175"/>
      <c r="Y122" s="3"/>
      <c r="Z122" s="6"/>
    </row>
    <row r="123" spans="1:26" x14ac:dyDescent="0.25">
      <c r="C123" s="176" t="s">
        <v>43</v>
      </c>
      <c r="D123" s="177"/>
      <c r="E123" s="177"/>
      <c r="F123" s="177"/>
      <c r="G123" s="177"/>
      <c r="H123" s="177"/>
      <c r="I123" s="177"/>
      <c r="J123" s="177"/>
      <c r="K123" s="177"/>
      <c r="L123" s="113">
        <f>Arkusz13!C15</f>
        <v>15</v>
      </c>
      <c r="M123" s="113"/>
      <c r="N123" s="32">
        <f>Arkusz13!C31</f>
        <v>5</v>
      </c>
      <c r="O123" s="32">
        <f>Arkusz13!C47</f>
        <v>1</v>
      </c>
      <c r="P123" s="32">
        <f>Arkusz13!C63</f>
        <v>0</v>
      </c>
      <c r="Q123" s="32">
        <f>Arkusz13!C79</f>
        <v>0</v>
      </c>
      <c r="R123" s="32">
        <f>Arkusz13!C95</f>
        <v>0</v>
      </c>
      <c r="S123" s="32">
        <f>Arkusz13!C111</f>
        <v>0</v>
      </c>
      <c r="T123" s="32">
        <f>Arkusz13!C127</f>
        <v>0</v>
      </c>
      <c r="U123" s="32">
        <f>Arkusz13!C143-SUM(N123:T123)</f>
        <v>2</v>
      </c>
      <c r="V123" s="174">
        <f t="shared" si="3"/>
        <v>8</v>
      </c>
      <c r="W123" s="175"/>
      <c r="Y123" s="3"/>
      <c r="Z123" s="6"/>
    </row>
    <row r="124" spans="1:26" x14ac:dyDescent="0.25">
      <c r="C124" s="178" t="s">
        <v>44</v>
      </c>
      <c r="D124" s="179"/>
      <c r="E124" s="179"/>
      <c r="F124" s="179"/>
      <c r="G124" s="179"/>
      <c r="H124" s="179"/>
      <c r="I124" s="179"/>
      <c r="J124" s="179"/>
      <c r="K124" s="179"/>
      <c r="L124" s="113">
        <f>Arkusz13!C16</f>
        <v>1</v>
      </c>
      <c r="M124" s="113"/>
      <c r="N124" s="32">
        <f>Arkusz13!C32</f>
        <v>0</v>
      </c>
      <c r="O124" s="32">
        <f>Arkusz13!C48</f>
        <v>0</v>
      </c>
      <c r="P124" s="32">
        <f>Arkusz13!C64</f>
        <v>0</v>
      </c>
      <c r="Q124" s="32">
        <f>Arkusz13!C80</f>
        <v>0</v>
      </c>
      <c r="R124" s="32">
        <f>Arkusz13!C96</f>
        <v>0</v>
      </c>
      <c r="S124" s="32">
        <f>Arkusz13!C112</f>
        <v>0</v>
      </c>
      <c r="T124" s="32">
        <f>Arkusz13!C128</f>
        <v>0</v>
      </c>
      <c r="U124" s="32">
        <f>Arkusz13!C144-SUM(N124:T124)</f>
        <v>3</v>
      </c>
      <c r="V124" s="174">
        <f t="shared" si="3"/>
        <v>3</v>
      </c>
      <c r="W124" s="175"/>
      <c r="Y124" s="3"/>
      <c r="Z124" s="6"/>
    </row>
    <row r="125" spans="1:26" ht="15.75" thickBot="1" x14ac:dyDescent="0.3">
      <c r="C125" s="302" t="s">
        <v>45</v>
      </c>
      <c r="D125" s="303"/>
      <c r="E125" s="303"/>
      <c r="F125" s="303"/>
      <c r="G125" s="303"/>
      <c r="H125" s="303"/>
      <c r="I125" s="303"/>
      <c r="J125" s="303"/>
      <c r="K125" s="303"/>
      <c r="L125" s="113">
        <f>Arkusz13!C17</f>
        <v>3</v>
      </c>
      <c r="M125" s="113"/>
      <c r="N125" s="32">
        <f>Arkusz13!C33</f>
        <v>0</v>
      </c>
      <c r="O125" s="32">
        <f>Arkusz13!C49</f>
        <v>0</v>
      </c>
      <c r="P125" s="32">
        <f>Arkusz13!C65</f>
        <v>0</v>
      </c>
      <c r="Q125" s="32">
        <f>Arkusz13!C81</f>
        <v>0</v>
      </c>
      <c r="R125" s="32">
        <f>Arkusz13!C97</f>
        <v>0</v>
      </c>
      <c r="S125" s="32">
        <f>Arkusz13!C113</f>
        <v>0</v>
      </c>
      <c r="T125" s="32">
        <f>Arkusz13!C129</f>
        <v>0</v>
      </c>
      <c r="U125" s="32">
        <f>Arkusz13!C145-SUM(N125:T125)</f>
        <v>6</v>
      </c>
      <c r="V125" s="174">
        <f t="shared" si="3"/>
        <v>6</v>
      </c>
      <c r="W125" s="175"/>
      <c r="Y125" s="3"/>
      <c r="Z125" s="6"/>
    </row>
    <row r="126" spans="1:26" ht="15.75" thickBot="1" x14ac:dyDescent="0.3">
      <c r="C126" s="277" t="s">
        <v>1</v>
      </c>
      <c r="D126" s="278"/>
      <c r="E126" s="278"/>
      <c r="F126" s="278"/>
      <c r="G126" s="278"/>
      <c r="H126" s="278"/>
      <c r="I126" s="278"/>
      <c r="J126" s="278"/>
      <c r="K126" s="278"/>
      <c r="L126" s="269">
        <f>SUM(L111:L125)</f>
        <v>18823</v>
      </c>
      <c r="M126" s="269"/>
      <c r="N126" s="33">
        <f t="shared" ref="N126:V126" si="4">SUM(N111:N125)</f>
        <v>6832</v>
      </c>
      <c r="O126" s="33">
        <f t="shared" si="4"/>
        <v>17301</v>
      </c>
      <c r="P126" s="33">
        <f t="shared" si="4"/>
        <v>1333</v>
      </c>
      <c r="Q126" s="33">
        <f t="shared" si="4"/>
        <v>1265</v>
      </c>
      <c r="R126" s="33">
        <f t="shared" si="4"/>
        <v>136</v>
      </c>
      <c r="S126" s="33">
        <f t="shared" si="4"/>
        <v>0</v>
      </c>
      <c r="T126" s="33">
        <f t="shared" si="4"/>
        <v>125</v>
      </c>
      <c r="U126" s="33">
        <f t="shared" si="4"/>
        <v>13802</v>
      </c>
      <c r="V126" s="269">
        <f t="shared" si="4"/>
        <v>40794</v>
      </c>
      <c r="W126" s="309"/>
      <c r="Y126" s="3"/>
      <c r="Z126" s="6"/>
    </row>
    <row r="127" spans="1:26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</row>
    <row r="151" spans="1:25" ht="15.75" thickBot="1" x14ac:dyDescent="0.3"/>
    <row r="152" spans="1:25" ht="31.5" customHeight="1" x14ac:dyDescent="0.25">
      <c r="D152" s="267" t="s">
        <v>2</v>
      </c>
      <c r="E152" s="268"/>
      <c r="F152" s="268"/>
      <c r="G152" s="268"/>
      <c r="H152" s="268"/>
      <c r="I152" s="268"/>
      <c r="J152" s="268"/>
      <c r="K152" s="268"/>
      <c r="L152" s="268" t="s">
        <v>3</v>
      </c>
      <c r="M152" s="268"/>
      <c r="N152" s="128" t="s">
        <v>86</v>
      </c>
      <c r="O152" s="128"/>
      <c r="P152" s="128"/>
      <c r="Q152" s="306" t="s">
        <v>87</v>
      </c>
      <c r="R152" s="307"/>
      <c r="S152" s="308"/>
    </row>
    <row r="153" spans="1:25" ht="15.75" thickBot="1" x14ac:dyDescent="0.3">
      <c r="D153" s="229" t="s">
        <v>85</v>
      </c>
      <c r="E153" s="230"/>
      <c r="F153" s="230"/>
      <c r="G153" s="230"/>
      <c r="H153" s="230"/>
      <c r="I153" s="230"/>
      <c r="J153" s="230"/>
      <c r="K153" s="230"/>
      <c r="L153" s="228">
        <f>Arkusz14!B2</f>
        <v>7</v>
      </c>
      <c r="M153" s="228"/>
      <c r="N153" s="228">
        <f>Arkusz14!B3</f>
        <v>4</v>
      </c>
      <c r="O153" s="228"/>
      <c r="P153" s="228"/>
      <c r="Q153" s="279">
        <f>Arkusz14!B4</f>
        <v>0</v>
      </c>
      <c r="R153" s="280"/>
      <c r="S153" s="281"/>
    </row>
    <row r="154" spans="1:25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</row>
    <row r="155" spans="1:25" x14ac:dyDescent="0.25">
      <c r="A155" s="133" t="s">
        <v>173</v>
      </c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</row>
    <row r="156" spans="1:25" x14ac:dyDescent="0.25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</row>
    <row r="157" spans="1:25" x14ac:dyDescent="0.25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</row>
    <row r="158" spans="1:25" x14ac:dyDescent="0.25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</row>
    <row r="159" spans="1:25" x14ac:dyDescent="0.25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</row>
    <row r="160" spans="1:25" s="53" customFormat="1" x14ac:dyDescent="0.25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</row>
    <row r="161" spans="1:25" s="53" customFormat="1" x14ac:dyDescent="0.25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</row>
    <row r="162" spans="1:25" x14ac:dyDescent="0.25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</row>
    <row r="164" spans="1:25" x14ac:dyDescent="0.25">
      <c r="A164" s="135" t="s">
        <v>142</v>
      </c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</row>
    <row r="165" spans="1:25" ht="15.75" thickBot="1" x14ac:dyDescent="0.3"/>
    <row r="166" spans="1:25" x14ac:dyDescent="0.25">
      <c r="G166" s="219" t="s">
        <v>23</v>
      </c>
      <c r="H166" s="220"/>
      <c r="I166" s="220"/>
      <c r="J166" s="220"/>
      <c r="K166" s="87" t="s">
        <v>8</v>
      </c>
      <c r="L166" s="182"/>
    </row>
    <row r="167" spans="1:25" x14ac:dyDescent="0.25">
      <c r="G167" s="284" t="s">
        <v>13</v>
      </c>
      <c r="H167" s="285"/>
      <c r="I167" s="285"/>
      <c r="J167" s="285"/>
      <c r="K167" s="174">
        <v>648</v>
      </c>
      <c r="L167" s="175"/>
    </row>
    <row r="168" spans="1:25" x14ac:dyDescent="0.25">
      <c r="G168" s="286" t="s">
        <v>14</v>
      </c>
      <c r="H168" s="287"/>
      <c r="I168" s="287"/>
      <c r="J168" s="287"/>
      <c r="K168" s="174">
        <v>543</v>
      </c>
      <c r="L168" s="175"/>
    </row>
    <row r="169" spans="1:25" x14ac:dyDescent="0.25">
      <c r="G169" s="284" t="s">
        <v>15</v>
      </c>
      <c r="H169" s="285"/>
      <c r="I169" s="285"/>
      <c r="J169" s="285"/>
      <c r="K169" s="174">
        <v>130</v>
      </c>
      <c r="L169" s="175"/>
    </row>
    <row r="170" spans="1:25" x14ac:dyDescent="0.25">
      <c r="G170" s="286" t="s">
        <v>80</v>
      </c>
      <c r="H170" s="287"/>
      <c r="I170" s="287"/>
      <c r="J170" s="287"/>
      <c r="K170" s="174">
        <v>139</v>
      </c>
      <c r="L170" s="175"/>
    </row>
    <row r="171" spans="1:25" x14ac:dyDescent="0.25">
      <c r="G171" s="284" t="s">
        <v>81</v>
      </c>
      <c r="H171" s="285"/>
      <c r="I171" s="285"/>
      <c r="J171" s="285"/>
      <c r="K171" s="174">
        <v>0</v>
      </c>
      <c r="L171" s="175"/>
    </row>
    <row r="172" spans="1:25" x14ac:dyDescent="0.25">
      <c r="G172" s="226" t="s">
        <v>91</v>
      </c>
      <c r="H172" s="227"/>
      <c r="I172" s="227"/>
      <c r="J172" s="227"/>
      <c r="K172" s="174">
        <v>4</v>
      </c>
      <c r="L172" s="175"/>
    </row>
    <row r="173" spans="1:25" x14ac:dyDescent="0.25">
      <c r="G173" s="282" t="s">
        <v>16</v>
      </c>
      <c r="H173" s="283"/>
      <c r="I173" s="283"/>
      <c r="J173" s="283"/>
      <c r="K173" s="174">
        <v>32</v>
      </c>
      <c r="L173" s="175"/>
    </row>
    <row r="174" spans="1:25" x14ac:dyDescent="0.25">
      <c r="G174" s="226" t="s">
        <v>17</v>
      </c>
      <c r="H174" s="227"/>
      <c r="I174" s="227"/>
      <c r="J174" s="227"/>
      <c r="K174" s="174">
        <v>150</v>
      </c>
      <c r="L174" s="175"/>
    </row>
    <row r="175" spans="1:25" x14ac:dyDescent="0.25">
      <c r="G175" s="282" t="s">
        <v>18</v>
      </c>
      <c r="H175" s="283"/>
      <c r="I175" s="283"/>
      <c r="J175" s="283"/>
      <c r="K175" s="174">
        <v>168</v>
      </c>
      <c r="L175" s="175"/>
    </row>
    <row r="176" spans="1:25" x14ac:dyDescent="0.25">
      <c r="G176" s="226" t="s">
        <v>19</v>
      </c>
      <c r="H176" s="227"/>
      <c r="I176" s="227"/>
      <c r="J176" s="227"/>
      <c r="K176" s="174">
        <v>49</v>
      </c>
      <c r="L176" s="175"/>
    </row>
    <row r="177" spans="1:25" ht="15.75" thickBot="1" x14ac:dyDescent="0.3">
      <c r="G177" s="292" t="s">
        <v>82</v>
      </c>
      <c r="H177" s="293"/>
      <c r="I177" s="293"/>
      <c r="J177" s="293"/>
      <c r="K177" s="174">
        <v>907</v>
      </c>
      <c r="L177" s="175"/>
    </row>
    <row r="178" spans="1:25" ht="15.75" thickBot="1" x14ac:dyDescent="0.3">
      <c r="G178" s="310" t="s">
        <v>1</v>
      </c>
      <c r="H178" s="311"/>
      <c r="I178" s="311"/>
      <c r="J178" s="311"/>
      <c r="K178" s="94">
        <f>SUM(K167:L177)</f>
        <v>2770</v>
      </c>
      <c r="L178" s="95"/>
    </row>
    <row r="180" spans="1:25" x14ac:dyDescent="0.25">
      <c r="A180" s="133" t="s">
        <v>169</v>
      </c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</row>
    <row r="181" spans="1:25" x14ac:dyDescent="0.25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</row>
    <row r="183" spans="1:25" x14ac:dyDescent="0.25">
      <c r="A183" s="10" t="s">
        <v>143</v>
      </c>
      <c r="B183" s="10"/>
      <c r="C183" s="10"/>
      <c r="D183" s="10"/>
      <c r="E183" s="10"/>
      <c r="F183" s="10"/>
    </row>
    <row r="184" spans="1:25" ht="15.75" thickBot="1" x14ac:dyDescent="0.3"/>
    <row r="185" spans="1:25" x14ac:dyDescent="0.25">
      <c r="D185" s="86" t="s">
        <v>28</v>
      </c>
      <c r="E185" s="87"/>
      <c r="F185" s="87"/>
      <c r="G185" s="87"/>
      <c r="H185" s="87" t="s">
        <v>3</v>
      </c>
      <c r="I185" s="87"/>
      <c r="J185" s="87"/>
      <c r="K185" s="87" t="s">
        <v>22</v>
      </c>
      <c r="L185" s="87"/>
      <c r="M185" s="182"/>
    </row>
    <row r="186" spans="1:25" x14ac:dyDescent="0.25">
      <c r="D186" s="183" t="s">
        <v>20</v>
      </c>
      <c r="E186" s="184"/>
      <c r="F186" s="184"/>
      <c r="G186" s="184"/>
      <c r="H186" s="174">
        <v>60983</v>
      </c>
      <c r="I186" s="174"/>
      <c r="J186" s="174"/>
      <c r="K186" s="174">
        <v>63077</v>
      </c>
      <c r="L186" s="174"/>
      <c r="M186" s="175"/>
    </row>
    <row r="187" spans="1:25" x14ac:dyDescent="0.25">
      <c r="D187" s="185" t="s">
        <v>139</v>
      </c>
      <c r="E187" s="186"/>
      <c r="F187" s="186"/>
      <c r="G187" s="186"/>
      <c r="H187" s="174">
        <v>2132</v>
      </c>
      <c r="I187" s="174"/>
      <c r="J187" s="174"/>
      <c r="K187" s="174">
        <v>1990</v>
      </c>
      <c r="L187" s="174"/>
      <c r="M187" s="175"/>
    </row>
    <row r="188" spans="1:25" ht="15.75" thickBot="1" x14ac:dyDescent="0.3">
      <c r="D188" s="296" t="s">
        <v>21</v>
      </c>
      <c r="E188" s="297"/>
      <c r="F188" s="297"/>
      <c r="G188" s="297"/>
      <c r="H188" s="174">
        <v>14218</v>
      </c>
      <c r="I188" s="174"/>
      <c r="J188" s="174"/>
      <c r="K188" s="174">
        <v>14472</v>
      </c>
      <c r="L188" s="174"/>
      <c r="M188" s="175"/>
    </row>
    <row r="189" spans="1:25" ht="15.75" thickBot="1" x14ac:dyDescent="0.3">
      <c r="D189" s="294" t="s">
        <v>1</v>
      </c>
      <c r="E189" s="295"/>
      <c r="F189" s="295"/>
      <c r="G189" s="295"/>
      <c r="H189" s="94">
        <v>77333</v>
      </c>
      <c r="I189" s="94"/>
      <c r="J189" s="94"/>
      <c r="K189" s="94">
        <v>79539</v>
      </c>
      <c r="L189" s="94"/>
      <c r="M189" s="95"/>
    </row>
    <row r="190" spans="1:25" x14ac:dyDescent="0.25">
      <c r="D190" s="36"/>
      <c r="E190" s="36"/>
      <c r="F190" s="36"/>
      <c r="G190" s="36"/>
      <c r="H190" s="37"/>
      <c r="I190" s="37"/>
      <c r="J190" s="37"/>
      <c r="K190" s="37"/>
      <c r="L190" s="37"/>
      <c r="M190" s="37"/>
    </row>
    <row r="191" spans="1:25" x14ac:dyDescent="0.25">
      <c r="D191" s="36"/>
      <c r="E191" s="36"/>
      <c r="F191" s="36"/>
      <c r="G191" s="36"/>
      <c r="H191" s="37"/>
      <c r="I191" s="37"/>
      <c r="J191" s="37"/>
      <c r="K191" s="37"/>
      <c r="L191" s="37"/>
      <c r="M191" s="37"/>
    </row>
    <row r="192" spans="1:25" x14ac:dyDescent="0.25">
      <c r="D192" s="36"/>
      <c r="E192" s="36"/>
      <c r="F192" s="36"/>
      <c r="G192" s="36"/>
      <c r="H192" s="37"/>
      <c r="I192" s="37"/>
      <c r="J192" s="37"/>
      <c r="K192" s="37"/>
      <c r="L192" s="37"/>
      <c r="M192" s="37"/>
    </row>
    <row r="193" spans="1:29" x14ac:dyDescent="0.25"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1:29" x14ac:dyDescent="0.25"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1:29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29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1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1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1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1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1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1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AC202" s="25"/>
    </row>
    <row r="203" spans="1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1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5" spans="1:29" x14ac:dyDescent="0.2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8" spans="1:29" ht="14.45" customHeight="1" x14ac:dyDescent="0.25">
      <c r="A208" s="133" t="s">
        <v>170</v>
      </c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</row>
    <row r="209" spans="1:25" x14ac:dyDescent="0.25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</row>
    <row r="210" spans="1:25" x14ac:dyDescent="0.25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</row>
    <row r="213" spans="1:25" x14ac:dyDescent="0.25">
      <c r="A213" s="10" t="s">
        <v>144</v>
      </c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2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25" ht="15.75" thickBo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25" x14ac:dyDescent="0.25">
      <c r="D216" s="288" t="s">
        <v>49</v>
      </c>
      <c r="E216" s="289"/>
      <c r="F216" s="289"/>
      <c r="G216" s="150" t="str">
        <f>CONCATENATE(Arkusz18!A2," - ",Arkusz18!B2," r.")</f>
        <v>01.10.2022 - 31.10.2022 r.</v>
      </c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1"/>
    </row>
    <row r="217" spans="1:25" ht="31.5" customHeight="1" x14ac:dyDescent="0.25">
      <c r="D217" s="290"/>
      <c r="E217" s="291"/>
      <c r="F217" s="291"/>
      <c r="G217" s="155" t="s">
        <v>65</v>
      </c>
      <c r="H217" s="155"/>
      <c r="I217" s="155"/>
      <c r="J217" s="155" t="s">
        <v>90</v>
      </c>
      <c r="K217" s="155"/>
      <c r="L217" s="155"/>
      <c r="M217" s="155" t="s">
        <v>64</v>
      </c>
      <c r="N217" s="155"/>
      <c r="O217" s="155"/>
      <c r="P217" s="155" t="s">
        <v>89</v>
      </c>
      <c r="Q217" s="155"/>
      <c r="R217" s="164"/>
    </row>
    <row r="218" spans="1:25" x14ac:dyDescent="0.25">
      <c r="D218" s="152" t="s">
        <v>88</v>
      </c>
      <c r="E218" s="153"/>
      <c r="F218" s="153"/>
      <c r="G218" s="154">
        <f>Arkusz16!A2</f>
        <v>0</v>
      </c>
      <c r="H218" s="154"/>
      <c r="I218" s="154"/>
      <c r="J218" s="154">
        <f>Arkusz16!A3</f>
        <v>0</v>
      </c>
      <c r="K218" s="154"/>
      <c r="L218" s="154"/>
      <c r="M218" s="154">
        <f>Arkusz16!A4</f>
        <v>0</v>
      </c>
      <c r="N218" s="154"/>
      <c r="O218" s="154"/>
      <c r="P218" s="154">
        <f>Arkusz16!A5</f>
        <v>0</v>
      </c>
      <c r="Q218" s="154"/>
      <c r="R218" s="154"/>
    </row>
    <row r="219" spans="1:25" x14ac:dyDescent="0.25">
      <c r="D219" s="141" t="s">
        <v>51</v>
      </c>
      <c r="E219" s="142"/>
      <c r="F219" s="142"/>
      <c r="G219" s="143">
        <f>Arkusz16!A6</f>
        <v>380</v>
      </c>
      <c r="H219" s="143"/>
      <c r="I219" s="143"/>
      <c r="J219" s="144">
        <f>Arkusz16!A7</f>
        <v>1</v>
      </c>
      <c r="K219" s="145"/>
      <c r="L219" s="146"/>
      <c r="M219" s="144">
        <f>Arkusz16!A8</f>
        <v>0</v>
      </c>
      <c r="N219" s="145"/>
      <c r="O219" s="146"/>
      <c r="P219" s="144">
        <f>Arkusz16!A9</f>
        <v>0</v>
      </c>
      <c r="Q219" s="145"/>
      <c r="R219" s="146"/>
    </row>
    <row r="220" spans="1:25" ht="15.75" thickBot="1" x14ac:dyDescent="0.3">
      <c r="D220" s="271" t="s">
        <v>52</v>
      </c>
      <c r="E220" s="272"/>
      <c r="F220" s="272"/>
      <c r="G220" s="166">
        <f>Arkusz16!A10</f>
        <v>0</v>
      </c>
      <c r="H220" s="166"/>
      <c r="I220" s="166"/>
      <c r="J220" s="166">
        <f>Arkusz16!A11</f>
        <v>0</v>
      </c>
      <c r="K220" s="166"/>
      <c r="L220" s="166"/>
      <c r="M220" s="166">
        <f>Arkusz16!A12</f>
        <v>0</v>
      </c>
      <c r="N220" s="166"/>
      <c r="O220" s="166"/>
      <c r="P220" s="166">
        <f>Arkusz16!A13</f>
        <v>0</v>
      </c>
      <c r="Q220" s="166"/>
      <c r="R220" s="166"/>
    </row>
    <row r="221" spans="1:25" ht="15.75" thickBot="1" x14ac:dyDescent="0.3">
      <c r="D221" s="156" t="s">
        <v>50</v>
      </c>
      <c r="E221" s="157"/>
      <c r="F221" s="157"/>
      <c r="G221" s="149">
        <f>SUM(G218:I220)</f>
        <v>380</v>
      </c>
      <c r="H221" s="149"/>
      <c r="I221" s="149"/>
      <c r="J221" s="149">
        <f t="shared" ref="J221" si="5">SUM(J218:L220)</f>
        <v>1</v>
      </c>
      <c r="K221" s="149"/>
      <c r="L221" s="149"/>
      <c r="M221" s="149">
        <f t="shared" ref="M221" si="6">SUM(M218:O220)</f>
        <v>0</v>
      </c>
      <c r="N221" s="149"/>
      <c r="O221" s="149"/>
      <c r="P221" s="149">
        <f t="shared" ref="P221" si="7">SUM(P218:R220)</f>
        <v>0</v>
      </c>
      <c r="Q221" s="149"/>
      <c r="R221" s="165"/>
    </row>
    <row r="222" spans="1:25" x14ac:dyDescent="0.25">
      <c r="A222" s="39"/>
      <c r="B222" s="39"/>
      <c r="C222" s="39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4" spans="1:25" ht="15.75" thickBot="1" x14ac:dyDescent="0.3"/>
    <row r="225" spans="1:25" x14ac:dyDescent="0.25">
      <c r="D225" s="288" t="s">
        <v>49</v>
      </c>
      <c r="E225" s="289"/>
      <c r="F225" s="289"/>
      <c r="G225" s="150" t="str">
        <f>CONCATENATE(Arkusz18!C2," - ",Arkusz18!B2," r.")</f>
        <v>01.01.2022 - 31.10.2022 r.</v>
      </c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1"/>
    </row>
    <row r="226" spans="1:25" ht="32.25" customHeight="1" x14ac:dyDescent="0.25">
      <c r="D226" s="290"/>
      <c r="E226" s="291"/>
      <c r="F226" s="291"/>
      <c r="G226" s="155" t="s">
        <v>65</v>
      </c>
      <c r="H226" s="155"/>
      <c r="I226" s="155"/>
      <c r="J226" s="155" t="s">
        <v>90</v>
      </c>
      <c r="K226" s="155"/>
      <c r="L226" s="155"/>
      <c r="M226" s="155" t="s">
        <v>64</v>
      </c>
      <c r="N226" s="155"/>
      <c r="O226" s="155"/>
      <c r="P226" s="155" t="s">
        <v>89</v>
      </c>
      <c r="Q226" s="155"/>
      <c r="R226" s="164"/>
    </row>
    <row r="227" spans="1:25" x14ac:dyDescent="0.25">
      <c r="D227" s="152" t="s">
        <v>88</v>
      </c>
      <c r="E227" s="153"/>
      <c r="F227" s="153"/>
      <c r="G227" s="154">
        <f>Arkusz17!A2</f>
        <v>0</v>
      </c>
      <c r="H227" s="154"/>
      <c r="I227" s="154"/>
      <c r="J227" s="154">
        <f>Arkusz17!A3</f>
        <v>0</v>
      </c>
      <c r="K227" s="154"/>
      <c r="L227" s="154"/>
      <c r="M227" s="154">
        <f>Arkusz17!A4</f>
        <v>0</v>
      </c>
      <c r="N227" s="154"/>
      <c r="O227" s="154"/>
      <c r="P227" s="154">
        <f>Arkusz17!A5</f>
        <v>0</v>
      </c>
      <c r="Q227" s="154"/>
      <c r="R227" s="154"/>
    </row>
    <row r="228" spans="1:25" x14ac:dyDescent="0.25">
      <c r="D228" s="141" t="s">
        <v>51</v>
      </c>
      <c r="E228" s="142"/>
      <c r="F228" s="142"/>
      <c r="G228" s="143">
        <f>Arkusz17!A6</f>
        <v>3352</v>
      </c>
      <c r="H228" s="143"/>
      <c r="I228" s="143"/>
      <c r="J228" s="143">
        <f>Arkusz17!A7</f>
        <v>3</v>
      </c>
      <c r="K228" s="143"/>
      <c r="L228" s="143"/>
      <c r="M228" s="143">
        <f>Arkusz17!A8</f>
        <v>0</v>
      </c>
      <c r="N228" s="143"/>
      <c r="O228" s="143"/>
      <c r="P228" s="143">
        <f>Arkusz17!A9</f>
        <v>0</v>
      </c>
      <c r="Q228" s="143"/>
      <c r="R228" s="143"/>
    </row>
    <row r="229" spans="1:25" ht="15.75" thickBot="1" x14ac:dyDescent="0.3">
      <c r="D229" s="271" t="s">
        <v>52</v>
      </c>
      <c r="E229" s="272"/>
      <c r="F229" s="272"/>
      <c r="G229" s="166">
        <f>Arkusz17!A10</f>
        <v>193</v>
      </c>
      <c r="H229" s="166"/>
      <c r="I229" s="166"/>
      <c r="J229" s="166">
        <f>Arkusz17!A11</f>
        <v>1</v>
      </c>
      <c r="K229" s="166"/>
      <c r="L229" s="166"/>
      <c r="M229" s="166">
        <f>Arkusz17!A12</f>
        <v>0</v>
      </c>
      <c r="N229" s="166"/>
      <c r="O229" s="166"/>
      <c r="P229" s="166">
        <f>Arkusz17!A13</f>
        <v>0</v>
      </c>
      <c r="Q229" s="166"/>
      <c r="R229" s="166"/>
    </row>
    <row r="230" spans="1:25" ht="15.75" thickBot="1" x14ac:dyDescent="0.3">
      <c r="D230" s="156" t="s">
        <v>50</v>
      </c>
      <c r="E230" s="157"/>
      <c r="F230" s="157"/>
      <c r="G230" s="149">
        <f>SUM(G227:I229)</f>
        <v>3545</v>
      </c>
      <c r="H230" s="149"/>
      <c r="I230" s="149"/>
      <c r="J230" s="149">
        <f t="shared" ref="J230" si="8">SUM(J227:L229)</f>
        <v>4</v>
      </c>
      <c r="K230" s="149"/>
      <c r="L230" s="149"/>
      <c r="M230" s="149">
        <f t="shared" ref="M230" si="9">SUM(M227:O229)</f>
        <v>0</v>
      </c>
      <c r="N230" s="149"/>
      <c r="O230" s="149"/>
      <c r="P230" s="149">
        <f t="shared" ref="P230" si="10">SUM(P227:R229)</f>
        <v>0</v>
      </c>
      <c r="Q230" s="149"/>
      <c r="R230" s="165"/>
    </row>
    <row r="233" spans="1:25" x14ac:dyDescent="0.25">
      <c r="A233" s="133" t="s">
        <v>167</v>
      </c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</row>
    <row r="234" spans="1:25" x14ac:dyDescent="0.25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</row>
    <row r="235" spans="1:25" x14ac:dyDescent="0.25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</row>
    <row r="238" spans="1:25" ht="18.75" x14ac:dyDescent="0.25">
      <c r="A238" s="8" t="s">
        <v>67</v>
      </c>
      <c r="F238" s="9"/>
    </row>
    <row r="239" spans="1:25" x14ac:dyDescent="0.25">
      <c r="F239" s="9"/>
    </row>
    <row r="240" spans="1:25" x14ac:dyDescent="0.25">
      <c r="A240" s="244" t="s">
        <v>145</v>
      </c>
      <c r="B240" s="244"/>
      <c r="C240" s="244"/>
      <c r="D240" s="244"/>
      <c r="E240" s="244"/>
      <c r="F240" s="244"/>
      <c r="G240" s="244"/>
      <c r="H240" s="244"/>
      <c r="I240" s="244"/>
      <c r="J240" s="244"/>
      <c r="K240" s="244"/>
      <c r="L240" s="244"/>
      <c r="M240" s="244"/>
      <c r="N240" s="244"/>
      <c r="O240" s="244"/>
      <c r="P240" s="244"/>
      <c r="Q240" s="244"/>
      <c r="R240" s="244"/>
      <c r="S240" s="244"/>
      <c r="T240" s="244"/>
      <c r="U240" s="244"/>
    </row>
    <row r="241" spans="1:22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1:22" ht="15.75" thickBo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1:22" x14ac:dyDescent="0.25">
      <c r="C243" s="160" t="s">
        <v>0</v>
      </c>
      <c r="D243" s="161"/>
      <c r="E243" s="161"/>
      <c r="F243" s="161"/>
      <c r="G243" s="167" t="str">
        <f>CONCATENATE(Arkusz18!A2," - ",Arkusz18!B2," r.")</f>
        <v>01.10.2022 - 31.10.2022 r.</v>
      </c>
      <c r="H243" s="168"/>
      <c r="I243" s="168"/>
      <c r="J243" s="168"/>
      <c r="K243" s="168"/>
      <c r="L243" s="168"/>
      <c r="M243" s="168"/>
      <c r="N243" s="168"/>
      <c r="O243" s="168"/>
      <c r="P243" s="168"/>
      <c r="Q243" s="168"/>
      <c r="R243" s="168"/>
      <c r="S243" s="168"/>
      <c r="T243" s="168"/>
      <c r="U243" s="168"/>
      <c r="V243" s="169"/>
    </row>
    <row r="244" spans="1:22" x14ac:dyDescent="0.25">
      <c r="C244" s="162"/>
      <c r="D244" s="163"/>
      <c r="E244" s="163"/>
      <c r="F244" s="163"/>
      <c r="G244" s="115" t="s">
        <v>31</v>
      </c>
      <c r="H244" s="119"/>
      <c r="I244" s="119"/>
      <c r="J244" s="158"/>
      <c r="K244" s="115" t="s">
        <v>32</v>
      </c>
      <c r="L244" s="119"/>
      <c r="M244" s="119"/>
      <c r="N244" s="158"/>
      <c r="O244" s="115" t="s">
        <v>103</v>
      </c>
      <c r="P244" s="119"/>
      <c r="Q244" s="119"/>
      <c r="R244" s="158"/>
      <c r="S244" s="115" t="s">
        <v>55</v>
      </c>
      <c r="T244" s="119"/>
      <c r="U244" s="119"/>
      <c r="V244" s="116"/>
    </row>
    <row r="245" spans="1:22" x14ac:dyDescent="0.25">
      <c r="C245" s="162"/>
      <c r="D245" s="163"/>
      <c r="E245" s="163"/>
      <c r="F245" s="163"/>
      <c r="G245" s="117" t="s">
        <v>30</v>
      </c>
      <c r="H245" s="118"/>
      <c r="I245" s="115" t="s">
        <v>10</v>
      </c>
      <c r="J245" s="158"/>
      <c r="K245" s="117" t="s">
        <v>33</v>
      </c>
      <c r="L245" s="118"/>
      <c r="M245" s="115" t="s">
        <v>10</v>
      </c>
      <c r="N245" s="158"/>
      <c r="O245" s="117" t="s">
        <v>30</v>
      </c>
      <c r="P245" s="118"/>
      <c r="Q245" s="115" t="s">
        <v>10</v>
      </c>
      <c r="R245" s="158"/>
      <c r="S245" s="117" t="s">
        <v>30</v>
      </c>
      <c r="T245" s="118"/>
      <c r="U245" s="115" t="s">
        <v>10</v>
      </c>
      <c r="V245" s="116"/>
    </row>
    <row r="246" spans="1:22" x14ac:dyDescent="0.25">
      <c r="C246" s="147" t="str">
        <f>Arkusz2!B2</f>
        <v>BIAŁORUŚ</v>
      </c>
      <c r="D246" s="148"/>
      <c r="E246" s="148"/>
      <c r="F246" s="148"/>
      <c r="G246" s="92">
        <f>Arkusz2!F2</f>
        <v>182</v>
      </c>
      <c r="H246" s="93"/>
      <c r="I246" s="92">
        <f>Arkusz2!F8</f>
        <v>235</v>
      </c>
      <c r="J246" s="93"/>
      <c r="K246" s="92">
        <f>SUM(Arkusz2!F14,-G246)</f>
        <v>5</v>
      </c>
      <c r="L246" s="93"/>
      <c r="M246" s="92">
        <f>SUM(Arkusz2!F20,-I246)</f>
        <v>7</v>
      </c>
      <c r="N246" s="93"/>
      <c r="O246" s="92">
        <f>Arkusz2!F26</f>
        <v>3</v>
      </c>
      <c r="P246" s="93"/>
      <c r="Q246" s="92">
        <f>Arkusz2!F32</f>
        <v>3</v>
      </c>
      <c r="R246" s="93"/>
      <c r="S246" s="92">
        <f>SUM(Arkusz2!F14,O246)</f>
        <v>190</v>
      </c>
      <c r="T246" s="93"/>
      <c r="U246" s="92">
        <f>SUM(Arkusz2!F20,Q246)</f>
        <v>245</v>
      </c>
      <c r="V246" s="120"/>
    </row>
    <row r="247" spans="1:22" x14ac:dyDescent="0.25">
      <c r="C247" s="80" t="str">
        <f>Arkusz2!B3</f>
        <v>ROSJA</v>
      </c>
      <c r="D247" s="81"/>
      <c r="E247" s="81"/>
      <c r="F247" s="81"/>
      <c r="G247" s="109">
        <f>Arkusz2!F3</f>
        <v>82</v>
      </c>
      <c r="H247" s="110"/>
      <c r="I247" s="109">
        <f>Arkusz2!F9</f>
        <v>145</v>
      </c>
      <c r="J247" s="110"/>
      <c r="K247" s="109">
        <f>SUM(Arkusz2!F15,-G247)</f>
        <v>52</v>
      </c>
      <c r="L247" s="110"/>
      <c r="M247" s="109">
        <f>SUM(Arkusz2!F21,-I247)</f>
        <v>87</v>
      </c>
      <c r="N247" s="110"/>
      <c r="O247" s="109">
        <f>Arkusz2!F27</f>
        <v>3</v>
      </c>
      <c r="P247" s="110"/>
      <c r="Q247" s="109">
        <f>Arkusz2!F33</f>
        <v>3</v>
      </c>
      <c r="R247" s="110"/>
      <c r="S247" s="109">
        <f>SUM(Arkusz2!F15,O247)</f>
        <v>137</v>
      </c>
      <c r="T247" s="110"/>
      <c r="U247" s="109">
        <f>SUM(Arkusz2!F21,Q247)</f>
        <v>235</v>
      </c>
      <c r="V247" s="159"/>
    </row>
    <row r="248" spans="1:22" x14ac:dyDescent="0.25">
      <c r="C248" s="147" t="str">
        <f>Arkusz2!B4</f>
        <v>UKRAINA</v>
      </c>
      <c r="D248" s="148"/>
      <c r="E248" s="148"/>
      <c r="F248" s="148"/>
      <c r="G248" s="92">
        <f>Arkusz2!F4</f>
        <v>65</v>
      </c>
      <c r="H248" s="93"/>
      <c r="I248" s="92">
        <f>Arkusz2!F10</f>
        <v>81</v>
      </c>
      <c r="J248" s="93"/>
      <c r="K248" s="92">
        <f>SUM(Arkusz2!F16,-G248)</f>
        <v>6</v>
      </c>
      <c r="L248" s="93"/>
      <c r="M248" s="92">
        <f>SUM(Arkusz2!F22,-I248)</f>
        <v>7</v>
      </c>
      <c r="N248" s="93"/>
      <c r="O248" s="92">
        <f>Arkusz2!F28</f>
        <v>0</v>
      </c>
      <c r="P248" s="93"/>
      <c r="Q248" s="92">
        <f>Arkusz2!F34</f>
        <v>0</v>
      </c>
      <c r="R248" s="93"/>
      <c r="S248" s="92">
        <f>SUM(Arkusz2!F16,O248)</f>
        <v>71</v>
      </c>
      <c r="T248" s="93"/>
      <c r="U248" s="92">
        <f>SUM(Arkusz2!F22,Q248)</f>
        <v>88</v>
      </c>
      <c r="V248" s="120"/>
    </row>
    <row r="249" spans="1:22" x14ac:dyDescent="0.25">
      <c r="C249" s="80" t="str">
        <f>Arkusz2!B5</f>
        <v>AFGANISTAN</v>
      </c>
      <c r="D249" s="81"/>
      <c r="E249" s="81"/>
      <c r="F249" s="81"/>
      <c r="G249" s="109">
        <f>Arkusz2!F5</f>
        <v>23</v>
      </c>
      <c r="H249" s="110"/>
      <c r="I249" s="109">
        <f>Arkusz2!F11</f>
        <v>29</v>
      </c>
      <c r="J249" s="110"/>
      <c r="K249" s="109">
        <f>SUM(Arkusz2!F17,-G249)</f>
        <v>3</v>
      </c>
      <c r="L249" s="110"/>
      <c r="M249" s="109">
        <f>SUM(Arkusz2!F23,-I249)</f>
        <v>3</v>
      </c>
      <c r="N249" s="110"/>
      <c r="O249" s="109">
        <f>Arkusz2!F29</f>
        <v>5</v>
      </c>
      <c r="P249" s="110"/>
      <c r="Q249" s="109">
        <f>Arkusz2!F35</f>
        <v>5</v>
      </c>
      <c r="R249" s="110"/>
      <c r="S249" s="109">
        <f>SUM(Arkusz2!F17,O249)</f>
        <v>31</v>
      </c>
      <c r="T249" s="110"/>
      <c r="U249" s="109">
        <f>SUM(Arkusz2!F23,Q249)</f>
        <v>37</v>
      </c>
      <c r="V249" s="159"/>
    </row>
    <row r="250" spans="1:22" x14ac:dyDescent="0.25">
      <c r="C250" s="147" t="str">
        <f>Arkusz2!B6</f>
        <v>IRAK</v>
      </c>
      <c r="D250" s="148"/>
      <c r="E250" s="148"/>
      <c r="F250" s="148"/>
      <c r="G250" s="92">
        <f>Arkusz2!F6</f>
        <v>0</v>
      </c>
      <c r="H250" s="93"/>
      <c r="I250" s="92">
        <f>Arkusz2!F12</f>
        <v>0</v>
      </c>
      <c r="J250" s="93"/>
      <c r="K250" s="92">
        <f>SUM(Arkusz2!F18,-G250)</f>
        <v>4</v>
      </c>
      <c r="L250" s="93"/>
      <c r="M250" s="92">
        <f>SUM(Arkusz2!F24,-I250)</f>
        <v>4</v>
      </c>
      <c r="N250" s="93"/>
      <c r="O250" s="92">
        <f>Arkusz2!F30</f>
        <v>9</v>
      </c>
      <c r="P250" s="93"/>
      <c r="Q250" s="92">
        <f>Arkusz2!F36</f>
        <v>20</v>
      </c>
      <c r="R250" s="93"/>
      <c r="S250" s="92">
        <f>SUM(Arkusz2!F18,O250)</f>
        <v>13</v>
      </c>
      <c r="T250" s="93"/>
      <c r="U250" s="92">
        <f>SUM(Arkusz2!F24,Q250)</f>
        <v>24</v>
      </c>
      <c r="V250" s="120"/>
    </row>
    <row r="251" spans="1:22" ht="15.75" thickBot="1" x14ac:dyDescent="0.3">
      <c r="C251" s="172" t="str">
        <f>Arkusz2!B7</f>
        <v>Pozostałe</v>
      </c>
      <c r="D251" s="173"/>
      <c r="E251" s="173"/>
      <c r="F251" s="173"/>
      <c r="G251" s="200">
        <f>Arkusz2!F7</f>
        <v>107</v>
      </c>
      <c r="H251" s="201"/>
      <c r="I251" s="200">
        <f>Arkusz2!F13</f>
        <v>126</v>
      </c>
      <c r="J251" s="201"/>
      <c r="K251" s="200">
        <f>SUM(Arkusz2!F19,-G251)</f>
        <v>15</v>
      </c>
      <c r="L251" s="201"/>
      <c r="M251" s="200">
        <f>SUM(Arkusz2!F25,-I251)</f>
        <v>25</v>
      </c>
      <c r="N251" s="201"/>
      <c r="O251" s="200">
        <f>Arkusz2!F31</f>
        <v>9</v>
      </c>
      <c r="P251" s="201"/>
      <c r="Q251" s="200">
        <f>Arkusz2!F37</f>
        <v>9</v>
      </c>
      <c r="R251" s="201"/>
      <c r="S251" s="200">
        <f>SUM(Arkusz2!F19,O251)</f>
        <v>131</v>
      </c>
      <c r="T251" s="201"/>
      <c r="U251" s="200">
        <f>SUM(Arkusz2!F25,Q251)</f>
        <v>160</v>
      </c>
      <c r="V251" s="247"/>
    </row>
    <row r="252" spans="1:22" ht="15.75" thickBot="1" x14ac:dyDescent="0.3">
      <c r="C252" s="170" t="s">
        <v>1</v>
      </c>
      <c r="D252" s="171"/>
      <c r="E252" s="171"/>
      <c r="F252" s="171"/>
      <c r="G252" s="180">
        <f>SUM(G246:G251)</f>
        <v>459</v>
      </c>
      <c r="H252" s="181"/>
      <c r="I252" s="180">
        <f>SUM(I246:I251)</f>
        <v>616</v>
      </c>
      <c r="J252" s="181"/>
      <c r="K252" s="180">
        <f>SUM(K246:K251)</f>
        <v>85</v>
      </c>
      <c r="L252" s="181"/>
      <c r="M252" s="180">
        <f>SUM(M246:M251)</f>
        <v>133</v>
      </c>
      <c r="N252" s="181"/>
      <c r="O252" s="180">
        <f>SUM(O246:O251)</f>
        <v>29</v>
      </c>
      <c r="P252" s="181"/>
      <c r="Q252" s="180">
        <f>SUM(Q246:Q251)</f>
        <v>40</v>
      </c>
      <c r="R252" s="181"/>
      <c r="S252" s="180">
        <f>SUM(S246:S251)</f>
        <v>573</v>
      </c>
      <c r="T252" s="181"/>
      <c r="U252" s="180">
        <f>SUM(U246:U251)</f>
        <v>789</v>
      </c>
      <c r="V252" s="246"/>
    </row>
    <row r="256" spans="1:22" x14ac:dyDescent="0.25">
      <c r="M256" s="11"/>
      <c r="N256" s="11"/>
      <c r="O256" s="11"/>
      <c r="P256" s="11"/>
      <c r="Q256" s="11"/>
      <c r="R256" s="11"/>
      <c r="S256" s="11"/>
    </row>
    <row r="257" spans="1:19" x14ac:dyDescent="0.25">
      <c r="M257" s="11"/>
      <c r="N257" s="11"/>
      <c r="O257" s="11"/>
      <c r="P257" s="11"/>
      <c r="Q257" s="11"/>
      <c r="R257" s="11"/>
      <c r="S257" s="11"/>
    </row>
    <row r="258" spans="1:19" x14ac:dyDescent="0.25">
      <c r="M258" s="11"/>
      <c r="N258" s="11"/>
      <c r="O258" s="11"/>
      <c r="P258" s="11"/>
      <c r="Q258" s="11"/>
      <c r="R258" s="11"/>
      <c r="S258" s="11"/>
    </row>
    <row r="259" spans="1:19" x14ac:dyDescent="0.25">
      <c r="M259" s="11"/>
      <c r="N259" s="11"/>
      <c r="O259" s="11"/>
      <c r="P259" s="11"/>
      <c r="Q259" s="11"/>
      <c r="R259" s="11"/>
      <c r="S259" s="11"/>
    </row>
    <row r="260" spans="1:19" x14ac:dyDescent="0.25">
      <c r="M260" s="11"/>
      <c r="N260" s="11"/>
      <c r="O260" s="11"/>
      <c r="P260" s="11"/>
      <c r="Q260" s="11"/>
      <c r="R260" s="11"/>
      <c r="S260" s="11"/>
    </row>
    <row r="261" spans="1:19" x14ac:dyDescent="0.25">
      <c r="M261" s="11"/>
      <c r="N261" s="11"/>
      <c r="O261" s="11"/>
      <c r="P261" s="11"/>
      <c r="Q261" s="11"/>
      <c r="R261" s="11"/>
      <c r="S261" s="11"/>
    </row>
    <row r="262" spans="1:19" x14ac:dyDescent="0.25">
      <c r="M262" s="11"/>
      <c r="N262" s="11"/>
      <c r="O262" s="11"/>
      <c r="P262" s="11"/>
      <c r="Q262" s="11"/>
      <c r="R262" s="11"/>
      <c r="S262" s="11"/>
    </row>
    <row r="263" spans="1:19" x14ac:dyDescent="0.25">
      <c r="M263" s="11"/>
      <c r="N263" s="11"/>
      <c r="O263" s="11"/>
      <c r="P263" s="11"/>
      <c r="Q263" s="11"/>
      <c r="R263" s="11"/>
      <c r="S263" s="11"/>
    </row>
    <row r="264" spans="1:19" x14ac:dyDescent="0.25">
      <c r="D264" s="202"/>
      <c r="E264" s="202"/>
    </row>
    <row r="268" spans="1:19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74" spans="1:26" ht="15.75" thickBot="1" x14ac:dyDescent="0.3"/>
    <row r="275" spans="1:26" x14ac:dyDescent="0.25">
      <c r="C275" s="160" t="s">
        <v>0</v>
      </c>
      <c r="D275" s="161"/>
      <c r="E275" s="161"/>
      <c r="F275" s="161"/>
      <c r="G275" s="213" t="str">
        <f>CONCATENATE(Arkusz18!C2," - ",Arkusz18!B2," r.")</f>
        <v>01.01.2022 - 31.10.2022 r.</v>
      </c>
      <c r="H275" s="213"/>
      <c r="I275" s="213"/>
      <c r="J275" s="213"/>
      <c r="K275" s="213"/>
      <c r="L275" s="213"/>
      <c r="M275" s="213"/>
      <c r="N275" s="213"/>
      <c r="O275" s="213"/>
      <c r="P275" s="213"/>
      <c r="Q275" s="213"/>
      <c r="R275" s="213"/>
      <c r="S275" s="213"/>
      <c r="T275" s="213"/>
      <c r="U275" s="213"/>
      <c r="V275" s="214"/>
    </row>
    <row r="276" spans="1:26" x14ac:dyDescent="0.25">
      <c r="C276" s="162"/>
      <c r="D276" s="163"/>
      <c r="E276" s="163"/>
      <c r="F276" s="163"/>
      <c r="G276" s="163" t="s">
        <v>31</v>
      </c>
      <c r="H276" s="163"/>
      <c r="I276" s="163"/>
      <c r="J276" s="163"/>
      <c r="K276" s="163" t="s">
        <v>32</v>
      </c>
      <c r="L276" s="163"/>
      <c r="M276" s="163"/>
      <c r="N276" s="163"/>
      <c r="O276" s="163" t="s">
        <v>135</v>
      </c>
      <c r="P276" s="163"/>
      <c r="Q276" s="163"/>
      <c r="R276" s="163"/>
      <c r="S276" s="163" t="s">
        <v>55</v>
      </c>
      <c r="T276" s="163"/>
      <c r="U276" s="163"/>
      <c r="V276" s="245"/>
    </row>
    <row r="277" spans="1:26" x14ac:dyDescent="0.25">
      <c r="C277" s="162"/>
      <c r="D277" s="163"/>
      <c r="E277" s="163"/>
      <c r="F277" s="163"/>
      <c r="G277" s="231" t="s">
        <v>30</v>
      </c>
      <c r="H277" s="231"/>
      <c r="I277" s="163" t="s">
        <v>10</v>
      </c>
      <c r="J277" s="163"/>
      <c r="K277" s="231" t="s">
        <v>33</v>
      </c>
      <c r="L277" s="231"/>
      <c r="M277" s="163" t="s">
        <v>10</v>
      </c>
      <c r="N277" s="163"/>
      <c r="O277" s="231" t="s">
        <v>30</v>
      </c>
      <c r="P277" s="231"/>
      <c r="Q277" s="163" t="s">
        <v>10</v>
      </c>
      <c r="R277" s="163"/>
      <c r="S277" s="231" t="s">
        <v>30</v>
      </c>
      <c r="T277" s="231"/>
      <c r="U277" s="163" t="s">
        <v>10</v>
      </c>
      <c r="V277" s="245"/>
    </row>
    <row r="278" spans="1:26" x14ac:dyDescent="0.25">
      <c r="C278" s="147" t="str">
        <f>Arkusz3!B2</f>
        <v>BIAŁORUŚ</v>
      </c>
      <c r="D278" s="148"/>
      <c r="E278" s="148"/>
      <c r="F278" s="148"/>
      <c r="G278" s="129">
        <f>Arkusz3!F2</f>
        <v>1909</v>
      </c>
      <c r="H278" s="129"/>
      <c r="I278" s="129">
        <f>Arkusz3!F8</f>
        <v>2546</v>
      </c>
      <c r="J278" s="129"/>
      <c r="K278" s="129">
        <f>SUM(Arkusz3!F14,-G278)</f>
        <v>35</v>
      </c>
      <c r="L278" s="129"/>
      <c r="M278" s="129">
        <f>SUM(Arkusz3!F20,-I278)</f>
        <v>93</v>
      </c>
      <c r="N278" s="129"/>
      <c r="O278" s="129">
        <f>Arkusz3!F26</f>
        <v>15</v>
      </c>
      <c r="P278" s="129"/>
      <c r="Q278" s="129">
        <f>Arkusz3!F32</f>
        <v>18</v>
      </c>
      <c r="R278" s="129"/>
      <c r="S278" s="129">
        <f>SUM(Arkusz3!F14,O278)</f>
        <v>1959</v>
      </c>
      <c r="T278" s="129"/>
      <c r="U278" s="129">
        <f>SUM(Arkusz3!F20,Q278)</f>
        <v>2657</v>
      </c>
      <c r="V278" s="243"/>
    </row>
    <row r="279" spans="1:26" x14ac:dyDescent="0.25">
      <c r="C279" s="80" t="str">
        <f>Arkusz3!B3</f>
        <v>ROSJA</v>
      </c>
      <c r="D279" s="81"/>
      <c r="E279" s="81"/>
      <c r="F279" s="81"/>
      <c r="G279" s="242">
        <f>Arkusz3!F3</f>
        <v>475</v>
      </c>
      <c r="H279" s="242"/>
      <c r="I279" s="242">
        <f>Arkusz3!F9</f>
        <v>978</v>
      </c>
      <c r="J279" s="242"/>
      <c r="K279" s="242">
        <f>SUM(Arkusz3!F15,-G279)</f>
        <v>333</v>
      </c>
      <c r="L279" s="242"/>
      <c r="M279" s="242">
        <f>SUM(Arkusz3!F21,-I279)</f>
        <v>698</v>
      </c>
      <c r="N279" s="242"/>
      <c r="O279" s="242">
        <f>Arkusz3!F27</f>
        <v>12</v>
      </c>
      <c r="P279" s="242"/>
      <c r="Q279" s="242">
        <f>Arkusz3!F33</f>
        <v>29</v>
      </c>
      <c r="R279" s="242"/>
      <c r="S279" s="242">
        <f>SUM(Arkusz3!F15,O279)</f>
        <v>820</v>
      </c>
      <c r="T279" s="242"/>
      <c r="U279" s="242">
        <f>SUM(Arkusz3!F21,Q279)</f>
        <v>1705</v>
      </c>
      <c r="V279" s="248"/>
    </row>
    <row r="280" spans="1:26" x14ac:dyDescent="0.25">
      <c r="C280" s="147" t="str">
        <f>Arkusz3!B4</f>
        <v>UKRAINA</v>
      </c>
      <c r="D280" s="148"/>
      <c r="E280" s="148"/>
      <c r="F280" s="148"/>
      <c r="G280" s="129">
        <f>Arkusz3!F4</f>
        <v>925</v>
      </c>
      <c r="H280" s="129"/>
      <c r="I280" s="129">
        <f>Arkusz3!F10</f>
        <v>1363</v>
      </c>
      <c r="J280" s="129"/>
      <c r="K280" s="129">
        <f>SUM(Arkusz3!F16,-G280)</f>
        <v>122</v>
      </c>
      <c r="L280" s="129"/>
      <c r="M280" s="129">
        <f>SUM(Arkusz3!F22,-I280)</f>
        <v>200</v>
      </c>
      <c r="N280" s="129"/>
      <c r="O280" s="129">
        <f>Arkusz3!F28</f>
        <v>7</v>
      </c>
      <c r="P280" s="129"/>
      <c r="Q280" s="129">
        <f>Arkusz3!F34</f>
        <v>8</v>
      </c>
      <c r="R280" s="129"/>
      <c r="S280" s="129">
        <f>SUM(Arkusz3!F16,O280)</f>
        <v>1054</v>
      </c>
      <c r="T280" s="129"/>
      <c r="U280" s="129">
        <f>SUM(Arkusz3!F22,Q280)</f>
        <v>1571</v>
      </c>
      <c r="V280" s="243"/>
    </row>
    <row r="281" spans="1:26" x14ac:dyDescent="0.25">
      <c r="C281" s="80" t="str">
        <f>Arkusz3!B5</f>
        <v>IRAK</v>
      </c>
      <c r="D281" s="81"/>
      <c r="E281" s="81"/>
      <c r="F281" s="81"/>
      <c r="G281" s="242">
        <f>Arkusz3!F5</f>
        <v>237</v>
      </c>
      <c r="H281" s="242"/>
      <c r="I281" s="242">
        <f>Arkusz3!F11</f>
        <v>371</v>
      </c>
      <c r="J281" s="242"/>
      <c r="K281" s="242">
        <f>SUM(Arkusz3!F17,-G281)</f>
        <v>78</v>
      </c>
      <c r="L281" s="242"/>
      <c r="M281" s="242">
        <f>SUM(Arkusz3!F23,-I281)</f>
        <v>152</v>
      </c>
      <c r="N281" s="242"/>
      <c r="O281" s="242">
        <f>Arkusz3!F29</f>
        <v>19</v>
      </c>
      <c r="P281" s="242"/>
      <c r="Q281" s="242">
        <f>Arkusz3!F35</f>
        <v>53</v>
      </c>
      <c r="R281" s="242"/>
      <c r="S281" s="242">
        <f>SUM(Arkusz3!F17,O281)</f>
        <v>334</v>
      </c>
      <c r="T281" s="242"/>
      <c r="U281" s="242">
        <f>SUM(Arkusz3!F23,Q281)</f>
        <v>576</v>
      </c>
      <c r="V281" s="248"/>
    </row>
    <row r="282" spans="1:26" x14ac:dyDescent="0.25">
      <c r="C282" s="147" t="str">
        <f>Arkusz3!B6</f>
        <v>AFGANISTAN</v>
      </c>
      <c r="D282" s="148"/>
      <c r="E282" s="148"/>
      <c r="F282" s="148"/>
      <c r="G282" s="129">
        <f>Arkusz3!F6</f>
        <v>155</v>
      </c>
      <c r="H282" s="129"/>
      <c r="I282" s="129">
        <f>Arkusz3!F12</f>
        <v>208</v>
      </c>
      <c r="J282" s="129"/>
      <c r="K282" s="129">
        <f>SUM(Arkusz3!F18,-G282)</f>
        <v>18</v>
      </c>
      <c r="L282" s="129"/>
      <c r="M282" s="129">
        <f>SUM(Arkusz3!F24,-I282)</f>
        <v>39</v>
      </c>
      <c r="N282" s="129"/>
      <c r="O282" s="129">
        <f>Arkusz3!F30</f>
        <v>32</v>
      </c>
      <c r="P282" s="129"/>
      <c r="Q282" s="129">
        <f>Arkusz3!F36</f>
        <v>63</v>
      </c>
      <c r="R282" s="129"/>
      <c r="S282" s="129">
        <f>SUM(Arkusz3!F18,O282)</f>
        <v>205</v>
      </c>
      <c r="T282" s="129"/>
      <c r="U282" s="129">
        <f>SUM(Arkusz3!F24,Q282)</f>
        <v>310</v>
      </c>
      <c r="V282" s="243"/>
    </row>
    <row r="283" spans="1:26" ht="15.75" thickBot="1" x14ac:dyDescent="0.3">
      <c r="C283" s="172" t="str">
        <f>Arkusz3!B7</f>
        <v>Pozostałe</v>
      </c>
      <c r="D283" s="173"/>
      <c r="E283" s="173"/>
      <c r="F283" s="173"/>
      <c r="G283" s="241">
        <f>Arkusz3!F7</f>
        <v>893</v>
      </c>
      <c r="H283" s="241"/>
      <c r="I283" s="241">
        <f>Arkusz3!F13</f>
        <v>1072</v>
      </c>
      <c r="J283" s="241"/>
      <c r="K283" s="241">
        <f>SUM(Arkusz3!F19,-G283)</f>
        <v>170</v>
      </c>
      <c r="L283" s="241"/>
      <c r="M283" s="241">
        <f>SUM(Arkusz3!F25,-I283)</f>
        <v>276</v>
      </c>
      <c r="N283" s="241"/>
      <c r="O283" s="241">
        <f>Arkusz3!F31</f>
        <v>38</v>
      </c>
      <c r="P283" s="241"/>
      <c r="Q283" s="241">
        <f>Arkusz3!F37</f>
        <v>38</v>
      </c>
      <c r="R283" s="241"/>
      <c r="S283" s="241">
        <f>SUM(Arkusz3!F19,O283)</f>
        <v>1101</v>
      </c>
      <c r="T283" s="241"/>
      <c r="U283" s="241">
        <f>SUM(Arkusz3!F25,Q283)</f>
        <v>1386</v>
      </c>
      <c r="V283" s="251"/>
    </row>
    <row r="284" spans="1:26" x14ac:dyDescent="0.25">
      <c r="C284" s="203" t="s">
        <v>1</v>
      </c>
      <c r="D284" s="204"/>
      <c r="E284" s="204"/>
      <c r="F284" s="204"/>
      <c r="G284" s="130">
        <f>SUM(G278:G283)</f>
        <v>4594</v>
      </c>
      <c r="H284" s="130"/>
      <c r="I284" s="130">
        <f>SUM(I278:I283)</f>
        <v>6538</v>
      </c>
      <c r="J284" s="130"/>
      <c r="K284" s="130">
        <f>SUM(K278:K283)</f>
        <v>756</v>
      </c>
      <c r="L284" s="130"/>
      <c r="M284" s="130">
        <f>SUM(M278:M283)</f>
        <v>1458</v>
      </c>
      <c r="N284" s="130"/>
      <c r="O284" s="130">
        <f>SUM(O278:O283)</f>
        <v>123</v>
      </c>
      <c r="P284" s="130"/>
      <c r="Q284" s="130">
        <f>SUM(Q278:Q283)</f>
        <v>209</v>
      </c>
      <c r="R284" s="130"/>
      <c r="S284" s="130">
        <f>SUM(S278:S283)</f>
        <v>5473</v>
      </c>
      <c r="T284" s="130"/>
      <c r="U284" s="130">
        <f>SUM(U278:U283)</f>
        <v>8205</v>
      </c>
      <c r="V284" s="131"/>
    </row>
    <row r="285" spans="1:26" x14ac:dyDescent="0.25">
      <c r="A285" s="4"/>
      <c r="B285" s="12"/>
      <c r="C285" s="13"/>
      <c r="D285" s="13"/>
      <c r="E285" s="13"/>
      <c r="F285" s="13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2"/>
    </row>
    <row r="286" spans="1:26" x14ac:dyDescent="0.25">
      <c r="A286" s="205" t="s">
        <v>138</v>
      </c>
      <c r="B286" s="205"/>
      <c r="C286" s="205"/>
      <c r="D286" s="205"/>
      <c r="E286" s="205"/>
      <c r="F286" s="205"/>
      <c r="G286" s="205"/>
      <c r="H286" s="205"/>
      <c r="I286" s="205"/>
      <c r="J286" s="205"/>
      <c r="K286" s="205"/>
      <c r="L286" s="205"/>
      <c r="M286" s="205"/>
      <c r="N286" s="205"/>
      <c r="O286" s="205"/>
      <c r="P286" s="205"/>
      <c r="Q286" s="205"/>
      <c r="R286" s="205"/>
      <c r="S286" s="205"/>
      <c r="T286" s="205"/>
      <c r="U286" s="205"/>
      <c r="V286" s="205"/>
      <c r="W286" s="205"/>
      <c r="X286" s="205"/>
      <c r="Y286" s="205"/>
      <c r="Z286" s="205"/>
    </row>
    <row r="287" spans="1:26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6"/>
      <c r="Z287" s="15"/>
    </row>
    <row r="291" spans="4:26" x14ac:dyDescent="0.25">
      <c r="M291" s="11"/>
      <c r="N291" s="11"/>
      <c r="O291" s="11"/>
      <c r="P291" s="11"/>
      <c r="Q291" s="11"/>
      <c r="R291" s="11"/>
      <c r="S291" s="11"/>
    </row>
    <row r="292" spans="4:26" x14ac:dyDescent="0.25">
      <c r="M292" s="11"/>
      <c r="N292" s="11"/>
      <c r="O292" s="11"/>
      <c r="P292" s="11"/>
      <c r="Q292" s="11"/>
      <c r="R292" s="11"/>
      <c r="S292" s="11"/>
    </row>
    <row r="293" spans="4:26" x14ac:dyDescent="0.25">
      <c r="M293" s="11"/>
      <c r="N293" s="11"/>
      <c r="O293" s="11"/>
      <c r="P293" s="11"/>
      <c r="Q293" s="11"/>
      <c r="R293" s="11"/>
      <c r="S293" s="11"/>
    </row>
    <row r="294" spans="4:26" x14ac:dyDescent="0.25">
      <c r="M294" s="11"/>
      <c r="N294" s="11"/>
      <c r="O294" s="11"/>
      <c r="P294" s="11"/>
      <c r="Q294" s="11"/>
      <c r="R294" s="11"/>
      <c r="S294" s="11"/>
    </row>
    <row r="295" spans="4:26" x14ac:dyDescent="0.25">
      <c r="M295" s="11"/>
      <c r="N295" s="11"/>
      <c r="O295" s="11"/>
      <c r="P295" s="11"/>
      <c r="Q295" s="11"/>
      <c r="R295" s="11"/>
      <c r="S295" s="11"/>
    </row>
    <row r="296" spans="4:26" x14ac:dyDescent="0.25">
      <c r="M296" s="11"/>
      <c r="N296" s="11"/>
      <c r="O296" s="11"/>
      <c r="P296" s="11"/>
      <c r="Q296" s="11"/>
      <c r="R296" s="11"/>
      <c r="S296" s="11"/>
    </row>
    <row r="297" spans="4:26" x14ac:dyDescent="0.25">
      <c r="M297" s="11"/>
      <c r="N297" s="11"/>
      <c r="O297" s="11"/>
      <c r="P297" s="11"/>
      <c r="Q297" s="11"/>
      <c r="R297" s="11"/>
      <c r="S297" s="11"/>
    </row>
    <row r="298" spans="4:26" x14ac:dyDescent="0.25">
      <c r="M298" s="11"/>
      <c r="N298" s="11"/>
      <c r="O298" s="11"/>
      <c r="P298" s="11"/>
      <c r="Q298" s="11"/>
      <c r="R298" s="11"/>
      <c r="S298" s="11"/>
    </row>
    <row r="299" spans="4:26" x14ac:dyDescent="0.25">
      <c r="D299" s="202"/>
      <c r="E299" s="202"/>
    </row>
    <row r="304" spans="4:26" x14ac:dyDescent="0.25">
      <c r="V304" s="17"/>
      <c r="W304" s="17"/>
      <c r="X304" s="17"/>
      <c r="Y304" s="18"/>
      <c r="Z304" s="17"/>
    </row>
    <row r="305" spans="1:26" x14ac:dyDescent="0.25">
      <c r="V305" s="17"/>
      <c r="W305" s="17"/>
      <c r="X305" s="17"/>
      <c r="Y305" s="18"/>
      <c r="Z305" s="17"/>
    </row>
    <row r="306" spans="1:26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7"/>
      <c r="W306" s="17"/>
      <c r="X306" s="17"/>
      <c r="Y306" s="18"/>
      <c r="Z306" s="17"/>
    </row>
    <row r="307" spans="1:26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7"/>
      <c r="W307" s="17"/>
      <c r="X307" s="17"/>
      <c r="Y307" s="18"/>
      <c r="Z307" s="17"/>
    </row>
    <row r="308" spans="1:26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7"/>
      <c r="W308" s="17"/>
      <c r="X308" s="17"/>
      <c r="Y308" s="18"/>
      <c r="Z308" s="17"/>
    </row>
    <row r="309" spans="1:26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7"/>
      <c r="W309" s="17"/>
      <c r="X309" s="17"/>
      <c r="Y309" s="18"/>
      <c r="Z309" s="17"/>
    </row>
    <row r="310" spans="1:26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7"/>
      <c r="W310" s="17"/>
      <c r="X310" s="17"/>
      <c r="Y310" s="18"/>
      <c r="Z310" s="17"/>
    </row>
    <row r="311" spans="1:26" x14ac:dyDescent="0.25">
      <c r="A311" s="133" t="s">
        <v>171</v>
      </c>
      <c r="B311" s="133"/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</row>
    <row r="312" spans="1:26" x14ac:dyDescent="0.25">
      <c r="A312" s="133"/>
      <c r="B312" s="133"/>
      <c r="C312" s="133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</row>
    <row r="313" spans="1:26" x14ac:dyDescent="0.25">
      <c r="A313" s="133"/>
      <c r="B313" s="133"/>
      <c r="C313" s="133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</row>
    <row r="314" spans="1:26" x14ac:dyDescent="0.25">
      <c r="A314" s="133"/>
      <c r="B314" s="133"/>
      <c r="C314" s="133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</row>
    <row r="315" spans="1:26" x14ac:dyDescent="0.25">
      <c r="A315" s="133"/>
      <c r="B315" s="133"/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</row>
    <row r="316" spans="1:26" x14ac:dyDescent="0.25">
      <c r="A316" s="133"/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</row>
    <row r="317" spans="1:26" s="55" customFormat="1" x14ac:dyDescent="0.25">
      <c r="A317" s="133"/>
      <c r="B317" s="133"/>
      <c r="C317" s="133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</row>
    <row r="318" spans="1:26" s="55" customFormat="1" x14ac:dyDescent="0.25">
      <c r="A318" s="133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</row>
    <row r="323" spans="1:21" x14ac:dyDescent="0.25">
      <c r="A323" s="135" t="s">
        <v>146</v>
      </c>
      <c r="B323" s="135"/>
      <c r="C323" s="135"/>
      <c r="D323" s="135"/>
      <c r="E323" s="135"/>
      <c r="F323" s="135"/>
      <c r="G323" s="135"/>
      <c r="H323" s="135"/>
      <c r="I323" s="135"/>
      <c r="J323" s="135"/>
      <c r="K323" s="135"/>
      <c r="L323" s="135"/>
      <c r="M323" s="135"/>
      <c r="N323" s="135"/>
      <c r="O323" s="135"/>
      <c r="P323" s="135"/>
      <c r="Q323" s="135"/>
      <c r="R323" s="135"/>
      <c r="S323" s="135"/>
      <c r="T323" s="135"/>
      <c r="U323" s="135"/>
    </row>
    <row r="324" spans="1:2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</row>
    <row r="326" spans="1:21" ht="15.75" thickBot="1" x14ac:dyDescent="0.3"/>
    <row r="327" spans="1:21" x14ac:dyDescent="0.25">
      <c r="A327" s="238" t="str">
        <f>CONCATENATE(Arkusz18!C2," - ",Arkusz18!B2," r.")</f>
        <v>01.01.2022 - 31.10.2022 r.</v>
      </c>
      <c r="B327" s="239"/>
      <c r="C327" s="239"/>
      <c r="D327" s="239"/>
      <c r="E327" s="239"/>
      <c r="F327" s="239"/>
      <c r="G327" s="239"/>
      <c r="H327" s="239"/>
      <c r="I327" s="240"/>
      <c r="M327" s="238" t="str">
        <f>CONCATENATE(Arkusz18!C2," - ",Arkusz18!B2," r.")</f>
        <v>01.01.2022 - 31.10.2022 r.</v>
      </c>
      <c r="N327" s="239"/>
      <c r="O327" s="239"/>
      <c r="P327" s="239"/>
      <c r="Q327" s="239"/>
      <c r="R327" s="239"/>
      <c r="S327" s="239"/>
      <c r="T327" s="239"/>
      <c r="U327" s="240"/>
    </row>
    <row r="328" spans="1:21" ht="52.5" customHeight="1" x14ac:dyDescent="0.25">
      <c r="A328" s="232" t="s">
        <v>56</v>
      </c>
      <c r="B328" s="233"/>
      <c r="C328" s="234"/>
      <c r="D328" s="196" t="s">
        <v>57</v>
      </c>
      <c r="E328" s="197"/>
      <c r="F328" s="196" t="s">
        <v>58</v>
      </c>
      <c r="G328" s="197"/>
      <c r="H328" s="196" t="s">
        <v>54</v>
      </c>
      <c r="I328" s="252"/>
      <c r="M328" s="232" t="s">
        <v>56</v>
      </c>
      <c r="N328" s="233"/>
      <c r="O328" s="234"/>
      <c r="P328" s="196" t="s">
        <v>59</v>
      </c>
      <c r="Q328" s="197"/>
      <c r="R328" s="196" t="s">
        <v>58</v>
      </c>
      <c r="S328" s="197"/>
      <c r="T328" s="196" t="s">
        <v>54</v>
      </c>
      <c r="U328" s="252"/>
    </row>
    <row r="329" spans="1:21" x14ac:dyDescent="0.25">
      <c r="A329" s="235"/>
      <c r="B329" s="236"/>
      <c r="C329" s="237"/>
      <c r="D329" s="198"/>
      <c r="E329" s="199"/>
      <c r="F329" s="198"/>
      <c r="G329" s="199"/>
      <c r="H329" s="198"/>
      <c r="I329" s="253"/>
      <c r="M329" s="235"/>
      <c r="N329" s="236"/>
      <c r="O329" s="237"/>
      <c r="P329" s="198"/>
      <c r="Q329" s="199"/>
      <c r="R329" s="198"/>
      <c r="S329" s="199"/>
      <c r="T329" s="198"/>
      <c r="U329" s="253"/>
    </row>
    <row r="330" spans="1:21" x14ac:dyDescent="0.25">
      <c r="A330" s="122" t="str">
        <f>Arkusz4!B2</f>
        <v>NIEMCY</v>
      </c>
      <c r="B330" s="123"/>
      <c r="C330" s="123"/>
      <c r="D330" s="124">
        <f>Arkusz4!C2</f>
        <v>3993</v>
      </c>
      <c r="E330" s="124"/>
      <c r="F330" s="124">
        <f>Arkusz4!D2</f>
        <v>2464</v>
      </c>
      <c r="G330" s="124"/>
      <c r="H330" s="124">
        <f>Arkusz4!E2</f>
        <v>183</v>
      </c>
      <c r="I330" s="124"/>
      <c r="M330" s="122" t="str">
        <f>Arkusz5!B2</f>
        <v>NIEMCY</v>
      </c>
      <c r="N330" s="123"/>
      <c r="O330" s="123"/>
      <c r="P330" s="124">
        <f>Arkusz5!C2</f>
        <v>63</v>
      </c>
      <c r="Q330" s="124"/>
      <c r="R330" s="124">
        <f>Arkusz5!D2</f>
        <v>53</v>
      </c>
      <c r="S330" s="124"/>
      <c r="T330" s="124">
        <f>Arkusz5!E2</f>
        <v>23</v>
      </c>
      <c r="U330" s="206"/>
    </row>
    <row r="331" spans="1:21" x14ac:dyDescent="0.25">
      <c r="A331" s="137" t="str">
        <f>Arkusz4!B3</f>
        <v>FRANCJA</v>
      </c>
      <c r="B331" s="138"/>
      <c r="C331" s="138"/>
      <c r="D331" s="121">
        <f>Arkusz4!C3</f>
        <v>520</v>
      </c>
      <c r="E331" s="121"/>
      <c r="F331" s="121">
        <f>Arkusz4!D3</f>
        <v>402</v>
      </c>
      <c r="G331" s="121"/>
      <c r="H331" s="121">
        <f>Arkusz4!E3</f>
        <v>11</v>
      </c>
      <c r="I331" s="121"/>
      <c r="M331" s="137" t="str">
        <f>Arkusz5!B3</f>
        <v>RUMUNIA</v>
      </c>
      <c r="N331" s="138"/>
      <c r="O331" s="138"/>
      <c r="P331" s="121">
        <f>Arkusz5!C3</f>
        <v>39</v>
      </c>
      <c r="Q331" s="121"/>
      <c r="R331" s="121">
        <f>Arkusz5!D3</f>
        <v>39</v>
      </c>
      <c r="S331" s="121"/>
      <c r="T331" s="121">
        <f>Arkusz5!E3</f>
        <v>9</v>
      </c>
      <c r="U331" s="207"/>
    </row>
    <row r="332" spans="1:21" x14ac:dyDescent="0.25">
      <c r="A332" s="122" t="str">
        <f>Arkusz4!B4</f>
        <v>NIDERLANDY</v>
      </c>
      <c r="B332" s="123"/>
      <c r="C332" s="123"/>
      <c r="D332" s="124">
        <f>Arkusz4!C4</f>
        <v>234</v>
      </c>
      <c r="E332" s="124"/>
      <c r="F332" s="124">
        <f>Arkusz4!D4</f>
        <v>227</v>
      </c>
      <c r="G332" s="124"/>
      <c r="H332" s="124">
        <f>Arkusz4!E4</f>
        <v>3</v>
      </c>
      <c r="I332" s="124"/>
      <c r="M332" s="122" t="str">
        <f>Arkusz5!B4</f>
        <v>FRANCJA</v>
      </c>
      <c r="N332" s="123"/>
      <c r="O332" s="123"/>
      <c r="P332" s="124">
        <f>Arkusz5!C4</f>
        <v>25</v>
      </c>
      <c r="Q332" s="124"/>
      <c r="R332" s="124">
        <f>Arkusz5!D4</f>
        <v>22</v>
      </c>
      <c r="S332" s="124"/>
      <c r="T332" s="124">
        <f>Arkusz5!E4</f>
        <v>9</v>
      </c>
      <c r="U332" s="206"/>
    </row>
    <row r="333" spans="1:21" x14ac:dyDescent="0.25">
      <c r="A333" s="137" t="str">
        <f>Arkusz4!B5</f>
        <v>BELGIA</v>
      </c>
      <c r="B333" s="138"/>
      <c r="C333" s="138"/>
      <c r="D333" s="121">
        <f>Arkusz4!C5</f>
        <v>232</v>
      </c>
      <c r="E333" s="121"/>
      <c r="F333" s="121">
        <f>Arkusz4!D5</f>
        <v>193</v>
      </c>
      <c r="G333" s="121"/>
      <c r="H333" s="121">
        <f>Arkusz4!E5</f>
        <v>4</v>
      </c>
      <c r="I333" s="121"/>
      <c r="M333" s="137" t="str">
        <f>Arkusz5!B5</f>
        <v>BUŁGARIA</v>
      </c>
      <c r="N333" s="138"/>
      <c r="O333" s="138"/>
      <c r="P333" s="121">
        <f>Arkusz5!C5</f>
        <v>24</v>
      </c>
      <c r="Q333" s="121"/>
      <c r="R333" s="121">
        <f>Arkusz5!D5</f>
        <v>18</v>
      </c>
      <c r="S333" s="121"/>
      <c r="T333" s="121">
        <f>Arkusz5!E5</f>
        <v>8</v>
      </c>
      <c r="U333" s="207"/>
    </row>
    <row r="334" spans="1:21" x14ac:dyDescent="0.25">
      <c r="A334" s="122" t="str">
        <f>Arkusz4!B6</f>
        <v>SZWECJA</v>
      </c>
      <c r="B334" s="123"/>
      <c r="C334" s="123"/>
      <c r="D334" s="124">
        <f>Arkusz4!C6</f>
        <v>110</v>
      </c>
      <c r="E334" s="124"/>
      <c r="F334" s="124">
        <f>Arkusz4!D6</f>
        <v>105</v>
      </c>
      <c r="G334" s="124"/>
      <c r="H334" s="124">
        <f>Arkusz4!E6</f>
        <v>27</v>
      </c>
      <c r="I334" s="124"/>
      <c r="M334" s="122" t="str">
        <f>Arkusz5!B6</f>
        <v>LITWA</v>
      </c>
      <c r="N334" s="123"/>
      <c r="O334" s="123"/>
      <c r="P334" s="124">
        <f>Arkusz5!C6</f>
        <v>14</v>
      </c>
      <c r="Q334" s="124"/>
      <c r="R334" s="124">
        <f>Arkusz5!D6</f>
        <v>13</v>
      </c>
      <c r="S334" s="124"/>
      <c r="T334" s="124">
        <f>Arkusz5!E6</f>
        <v>8</v>
      </c>
      <c r="U334" s="206"/>
    </row>
    <row r="335" spans="1:21" ht="15.75" thickBot="1" x14ac:dyDescent="0.3">
      <c r="A335" s="215" t="str">
        <f>Arkusz4!B7</f>
        <v>Pozostałe</v>
      </c>
      <c r="B335" s="216"/>
      <c r="C335" s="216"/>
      <c r="D335" s="132">
        <f>Arkusz4!C7</f>
        <v>444</v>
      </c>
      <c r="E335" s="132"/>
      <c r="F335" s="132">
        <f>Arkusz4!D7</f>
        <v>373</v>
      </c>
      <c r="G335" s="132"/>
      <c r="H335" s="132">
        <f>Arkusz4!E7</f>
        <v>65</v>
      </c>
      <c r="I335" s="132"/>
      <c r="M335" s="215" t="str">
        <f>Arkusz5!B7</f>
        <v>Pozostałe</v>
      </c>
      <c r="N335" s="216"/>
      <c r="O335" s="216"/>
      <c r="P335" s="132">
        <f>Arkusz5!C7</f>
        <v>58</v>
      </c>
      <c r="Q335" s="132"/>
      <c r="R335" s="132">
        <f>Arkusz5!D7</f>
        <v>38</v>
      </c>
      <c r="S335" s="132"/>
      <c r="T335" s="132">
        <f>Arkusz5!E7</f>
        <v>13</v>
      </c>
      <c r="U335" s="136"/>
    </row>
    <row r="336" spans="1:21" ht="15.75" thickBot="1" x14ac:dyDescent="0.3">
      <c r="A336" s="217" t="s">
        <v>69</v>
      </c>
      <c r="B336" s="218"/>
      <c r="C336" s="218"/>
      <c r="D336" s="211">
        <f>SUM(D330:E335)</f>
        <v>5533</v>
      </c>
      <c r="E336" s="211"/>
      <c r="F336" s="211">
        <f>SUM(F330:G335)</f>
        <v>3764</v>
      </c>
      <c r="G336" s="211"/>
      <c r="H336" s="211">
        <f>SUM(H330:I335)</f>
        <v>293</v>
      </c>
      <c r="I336" s="212"/>
      <c r="M336" s="217" t="s">
        <v>69</v>
      </c>
      <c r="N336" s="218"/>
      <c r="O336" s="218"/>
      <c r="P336" s="211">
        <f>SUM(P330:Q335)</f>
        <v>223</v>
      </c>
      <c r="Q336" s="211"/>
      <c r="R336" s="211">
        <f t="shared" ref="R336" si="11">SUM(R330:S335)</f>
        <v>183</v>
      </c>
      <c r="S336" s="211"/>
      <c r="T336" s="211">
        <f>SUM(T330:U335)</f>
        <v>70</v>
      </c>
      <c r="U336" s="212"/>
    </row>
    <row r="338" spans="1:26" x14ac:dyDescent="0.25">
      <c r="A338" s="133" t="s">
        <v>174</v>
      </c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</row>
    <row r="339" spans="1:26" x14ac:dyDescent="0.25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</row>
    <row r="340" spans="1:26" x14ac:dyDescent="0.25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</row>
    <row r="341" spans="1:26" x14ac:dyDescent="0.25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</row>
    <row r="343" spans="1:26" x14ac:dyDescent="0.25">
      <c r="A343" s="205" t="s">
        <v>68</v>
      </c>
      <c r="B343" s="205"/>
      <c r="C343" s="205"/>
      <c r="D343" s="205"/>
      <c r="E343" s="205"/>
      <c r="F343" s="205"/>
      <c r="G343" s="205"/>
      <c r="H343" s="205"/>
      <c r="I343" s="205"/>
      <c r="J343" s="205"/>
      <c r="K343" s="205"/>
      <c r="L343" s="205"/>
      <c r="M343" s="205"/>
      <c r="N343" s="205"/>
      <c r="O343" s="205"/>
      <c r="P343" s="205"/>
      <c r="Q343" s="205"/>
      <c r="R343" s="205"/>
      <c r="S343" s="205"/>
      <c r="T343" s="205"/>
      <c r="U343" s="205"/>
      <c r="V343" s="205"/>
      <c r="W343" s="205"/>
      <c r="X343" s="205"/>
      <c r="Y343" s="205"/>
      <c r="Z343" s="205"/>
    </row>
    <row r="344" spans="1:26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</row>
    <row r="345" spans="1:26" x14ac:dyDescent="0.25">
      <c r="A345" s="135" t="s">
        <v>147</v>
      </c>
      <c r="B345" s="135"/>
      <c r="C345" s="135"/>
      <c r="D345" s="135"/>
      <c r="E345" s="135"/>
      <c r="F345" s="135"/>
      <c r="G345" s="135"/>
      <c r="H345" s="135"/>
      <c r="I345" s="135"/>
      <c r="J345" s="135"/>
      <c r="K345" s="135"/>
      <c r="L345" s="135"/>
      <c r="M345" s="135"/>
      <c r="N345" s="135"/>
      <c r="O345" s="135"/>
      <c r="P345" s="135"/>
      <c r="Q345" s="135"/>
      <c r="R345" s="135"/>
      <c r="S345" s="135"/>
      <c r="T345" s="135"/>
      <c r="U345" s="135"/>
    </row>
    <row r="346" spans="1:26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</row>
    <row r="347" spans="1:26" ht="15.75" thickBot="1" x14ac:dyDescent="0.3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</row>
    <row r="348" spans="1:26" x14ac:dyDescent="0.25">
      <c r="C348" s="127" t="s">
        <v>0</v>
      </c>
      <c r="D348" s="128"/>
      <c r="E348" s="128"/>
      <c r="F348" s="128"/>
      <c r="G348" s="213" t="str">
        <f>CONCATENATE(Arkusz18!A2," - ",Arkusz18!B2," r.")</f>
        <v>01.10.2022 - 31.10.2022 r.</v>
      </c>
      <c r="H348" s="213"/>
      <c r="I348" s="213"/>
      <c r="J348" s="213"/>
      <c r="K348" s="213"/>
      <c r="L348" s="213"/>
      <c r="M348" s="213"/>
      <c r="N348" s="213"/>
      <c r="O348" s="213"/>
      <c r="P348" s="213"/>
      <c r="Q348" s="213"/>
      <c r="R348" s="213"/>
      <c r="S348" s="213"/>
      <c r="T348" s="213"/>
      <c r="U348" s="214"/>
    </row>
    <row r="349" spans="1:26" ht="73.5" customHeight="1" x14ac:dyDescent="0.25">
      <c r="C349" s="194"/>
      <c r="D349" s="195"/>
      <c r="E349" s="195"/>
      <c r="F349" s="195"/>
      <c r="G349" s="96" t="s">
        <v>60</v>
      </c>
      <c r="H349" s="97"/>
      <c r="I349" s="98"/>
      <c r="J349" s="96" t="s">
        <v>61</v>
      </c>
      <c r="K349" s="97"/>
      <c r="L349" s="98"/>
      <c r="M349" s="96" t="s">
        <v>62</v>
      </c>
      <c r="N349" s="97"/>
      <c r="O349" s="98"/>
      <c r="P349" s="96" t="s">
        <v>71</v>
      </c>
      <c r="Q349" s="97"/>
      <c r="R349" s="98"/>
      <c r="S349" s="96" t="s">
        <v>63</v>
      </c>
      <c r="T349" s="97"/>
      <c r="U349" s="210"/>
    </row>
    <row r="350" spans="1:26" x14ac:dyDescent="0.25">
      <c r="C350" s="189" t="str">
        <f>Arkusz6!B2</f>
        <v>BIAŁORUŚ</v>
      </c>
      <c r="D350" s="190"/>
      <c r="E350" s="190"/>
      <c r="F350" s="190"/>
      <c r="G350" s="112">
        <f>Arkusz6!C2</f>
        <v>12</v>
      </c>
      <c r="H350" s="112"/>
      <c r="I350" s="112"/>
      <c r="J350" s="112">
        <f>Arkusz6!D2</f>
        <v>265</v>
      </c>
      <c r="K350" s="112"/>
      <c r="L350" s="112"/>
      <c r="M350" s="112">
        <f>Arkusz6!E2</f>
        <v>0</v>
      </c>
      <c r="N350" s="112"/>
      <c r="O350" s="112"/>
      <c r="P350" s="112">
        <f>Arkusz6!F2</f>
        <v>9</v>
      </c>
      <c r="Q350" s="112"/>
      <c r="R350" s="112"/>
      <c r="S350" s="112">
        <f>Arkusz6!G2</f>
        <v>5</v>
      </c>
      <c r="T350" s="112"/>
      <c r="U350" s="112"/>
    </row>
    <row r="351" spans="1:26" x14ac:dyDescent="0.25">
      <c r="C351" s="139" t="str">
        <f>Arkusz6!B3</f>
        <v>ROSJA</v>
      </c>
      <c r="D351" s="140"/>
      <c r="E351" s="140"/>
      <c r="F351" s="140"/>
      <c r="G351" s="108">
        <f>Arkusz6!C3</f>
        <v>9</v>
      </c>
      <c r="H351" s="108"/>
      <c r="I351" s="108"/>
      <c r="J351" s="108">
        <f>Arkusz6!D3</f>
        <v>3</v>
      </c>
      <c r="K351" s="108"/>
      <c r="L351" s="108"/>
      <c r="M351" s="108">
        <f>Arkusz6!E3</f>
        <v>0</v>
      </c>
      <c r="N351" s="108"/>
      <c r="O351" s="108"/>
      <c r="P351" s="108">
        <f>Arkusz6!F3</f>
        <v>29</v>
      </c>
      <c r="Q351" s="108"/>
      <c r="R351" s="108"/>
      <c r="S351" s="108">
        <f>Arkusz6!G3</f>
        <v>189</v>
      </c>
      <c r="T351" s="108"/>
      <c r="U351" s="108"/>
    </row>
    <row r="352" spans="1:26" x14ac:dyDescent="0.25">
      <c r="C352" s="189" t="str">
        <f>Arkusz6!B4</f>
        <v>UKRAINA</v>
      </c>
      <c r="D352" s="190"/>
      <c r="E352" s="190"/>
      <c r="F352" s="190"/>
      <c r="G352" s="112">
        <f>Arkusz6!C4</f>
        <v>2</v>
      </c>
      <c r="H352" s="112"/>
      <c r="I352" s="112"/>
      <c r="J352" s="112">
        <f>Arkusz6!D4</f>
        <v>172</v>
      </c>
      <c r="K352" s="112"/>
      <c r="L352" s="112"/>
      <c r="M352" s="112">
        <f>Arkusz6!E4</f>
        <v>0</v>
      </c>
      <c r="N352" s="112"/>
      <c r="O352" s="112"/>
      <c r="P352" s="112">
        <f>Arkusz6!F4</f>
        <v>0</v>
      </c>
      <c r="Q352" s="112"/>
      <c r="R352" s="112"/>
      <c r="S352" s="112">
        <f>Arkusz6!G4</f>
        <v>36</v>
      </c>
      <c r="T352" s="112"/>
      <c r="U352" s="112"/>
    </row>
    <row r="353" spans="3:21" x14ac:dyDescent="0.25">
      <c r="C353" s="139" t="str">
        <f>Arkusz6!B5</f>
        <v>IRAK</v>
      </c>
      <c r="D353" s="140"/>
      <c r="E353" s="140"/>
      <c r="F353" s="140"/>
      <c r="G353" s="108">
        <f>Arkusz6!C5</f>
        <v>0</v>
      </c>
      <c r="H353" s="108"/>
      <c r="I353" s="108"/>
      <c r="J353" s="108">
        <f>Arkusz6!D5</f>
        <v>3</v>
      </c>
      <c r="K353" s="108"/>
      <c r="L353" s="108"/>
      <c r="M353" s="108">
        <f>Arkusz6!E5</f>
        <v>0</v>
      </c>
      <c r="N353" s="108"/>
      <c r="O353" s="108"/>
      <c r="P353" s="108">
        <f>Arkusz6!F5</f>
        <v>18</v>
      </c>
      <c r="Q353" s="108"/>
      <c r="R353" s="108"/>
      <c r="S353" s="108">
        <f>Arkusz6!G5</f>
        <v>39</v>
      </c>
      <c r="T353" s="108"/>
      <c r="U353" s="108"/>
    </row>
    <row r="354" spans="3:21" x14ac:dyDescent="0.25">
      <c r="C354" s="189" t="str">
        <f>Arkusz6!B6</f>
        <v>GRUZJA</v>
      </c>
      <c r="D354" s="190"/>
      <c r="E354" s="190"/>
      <c r="F354" s="190"/>
      <c r="G354" s="112">
        <f>Arkusz6!C6</f>
        <v>0</v>
      </c>
      <c r="H354" s="112"/>
      <c r="I354" s="112"/>
      <c r="J354" s="112">
        <f>Arkusz6!D6</f>
        <v>0</v>
      </c>
      <c r="K354" s="112"/>
      <c r="L354" s="112"/>
      <c r="M354" s="112">
        <f>Arkusz6!E6</f>
        <v>0</v>
      </c>
      <c r="N354" s="112"/>
      <c r="O354" s="112"/>
      <c r="P354" s="112">
        <f>Arkusz6!F6</f>
        <v>11</v>
      </c>
      <c r="Q354" s="112"/>
      <c r="R354" s="112"/>
      <c r="S354" s="112">
        <f>Arkusz6!G6</f>
        <v>3</v>
      </c>
      <c r="T354" s="112"/>
      <c r="U354" s="112"/>
    </row>
    <row r="355" spans="3:21" ht="15.75" thickBot="1" x14ac:dyDescent="0.3">
      <c r="C355" s="208" t="str">
        <f>Arkusz6!B7</f>
        <v>Pozostałe</v>
      </c>
      <c r="D355" s="209"/>
      <c r="E355" s="209"/>
      <c r="F355" s="209"/>
      <c r="G355" s="111">
        <f>Arkusz6!C7</f>
        <v>11</v>
      </c>
      <c r="H355" s="111"/>
      <c r="I355" s="111"/>
      <c r="J355" s="111">
        <f>Arkusz6!D7</f>
        <v>3</v>
      </c>
      <c r="K355" s="111"/>
      <c r="L355" s="111"/>
      <c r="M355" s="111">
        <f>Arkusz6!E7</f>
        <v>0</v>
      </c>
      <c r="N355" s="111"/>
      <c r="O355" s="111"/>
      <c r="P355" s="111">
        <f>Arkusz6!F7</f>
        <v>42</v>
      </c>
      <c r="Q355" s="111"/>
      <c r="R355" s="111"/>
      <c r="S355" s="111">
        <f>Arkusz6!G7</f>
        <v>48</v>
      </c>
      <c r="T355" s="111"/>
      <c r="U355" s="111"/>
    </row>
    <row r="356" spans="3:21" ht="15.75" thickBot="1" x14ac:dyDescent="0.3">
      <c r="C356" s="192" t="s">
        <v>1</v>
      </c>
      <c r="D356" s="193"/>
      <c r="E356" s="193"/>
      <c r="F356" s="193"/>
      <c r="G356" s="94">
        <f>SUM(G350:I355)</f>
        <v>34</v>
      </c>
      <c r="H356" s="94"/>
      <c r="I356" s="94"/>
      <c r="J356" s="94">
        <f t="shared" ref="J356" si="12">SUM(J350:L355)</f>
        <v>446</v>
      </c>
      <c r="K356" s="94"/>
      <c r="L356" s="94"/>
      <c r="M356" s="94">
        <f t="shared" ref="M356" si="13">SUM(M350:O355)</f>
        <v>0</v>
      </c>
      <c r="N356" s="94"/>
      <c r="O356" s="94"/>
      <c r="P356" s="94">
        <f t="shared" ref="P356" si="14">SUM(P350:R355)</f>
        <v>109</v>
      </c>
      <c r="Q356" s="94"/>
      <c r="R356" s="94"/>
      <c r="S356" s="94">
        <f>SUM(S350:U355)</f>
        <v>320</v>
      </c>
      <c r="T356" s="94"/>
      <c r="U356" s="95"/>
    </row>
    <row r="359" spans="3:21" ht="15.75" thickBot="1" x14ac:dyDescent="0.3"/>
    <row r="360" spans="3:21" x14ac:dyDescent="0.25">
      <c r="C360" s="127" t="s">
        <v>0</v>
      </c>
      <c r="D360" s="128"/>
      <c r="E360" s="128"/>
      <c r="F360" s="128"/>
      <c r="G360" s="213" t="str">
        <f>CONCATENATE(Arkusz18!C2," - ",Arkusz18!B2," r.")</f>
        <v>01.01.2022 - 31.10.2022 r.</v>
      </c>
      <c r="H360" s="213"/>
      <c r="I360" s="213"/>
      <c r="J360" s="213"/>
      <c r="K360" s="213"/>
      <c r="L360" s="213"/>
      <c r="M360" s="213"/>
      <c r="N360" s="213"/>
      <c r="O360" s="213"/>
      <c r="P360" s="213"/>
      <c r="Q360" s="213"/>
      <c r="R360" s="213"/>
      <c r="S360" s="213"/>
      <c r="T360" s="213"/>
      <c r="U360" s="214"/>
    </row>
    <row r="361" spans="3:21" ht="71.25" customHeight="1" x14ac:dyDescent="0.25">
      <c r="C361" s="194"/>
      <c r="D361" s="195"/>
      <c r="E361" s="195"/>
      <c r="F361" s="195"/>
      <c r="G361" s="96" t="s">
        <v>60</v>
      </c>
      <c r="H361" s="97"/>
      <c r="I361" s="98"/>
      <c r="J361" s="96" t="s">
        <v>61</v>
      </c>
      <c r="K361" s="97"/>
      <c r="L361" s="98"/>
      <c r="M361" s="96" t="s">
        <v>62</v>
      </c>
      <c r="N361" s="97"/>
      <c r="O361" s="98"/>
      <c r="P361" s="96" t="s">
        <v>71</v>
      </c>
      <c r="Q361" s="97"/>
      <c r="R361" s="98"/>
      <c r="S361" s="96" t="s">
        <v>63</v>
      </c>
      <c r="T361" s="97"/>
      <c r="U361" s="210"/>
    </row>
    <row r="362" spans="3:21" x14ac:dyDescent="0.25">
      <c r="C362" s="189" t="str">
        <f>Arkusz7!B2</f>
        <v>BIAŁORUŚ</v>
      </c>
      <c r="D362" s="190"/>
      <c r="E362" s="190"/>
      <c r="F362" s="190"/>
      <c r="G362" s="112">
        <f>Arkusz7!C2</f>
        <v>148</v>
      </c>
      <c r="H362" s="112"/>
      <c r="I362" s="112"/>
      <c r="J362" s="112">
        <f>Arkusz7!D2</f>
        <v>2951</v>
      </c>
      <c r="K362" s="112"/>
      <c r="L362" s="112"/>
      <c r="M362" s="112">
        <f>Arkusz7!E2</f>
        <v>0</v>
      </c>
      <c r="N362" s="112"/>
      <c r="O362" s="112"/>
      <c r="P362" s="112">
        <f>Arkusz7!F2</f>
        <v>26</v>
      </c>
      <c r="Q362" s="112"/>
      <c r="R362" s="112"/>
      <c r="S362" s="112">
        <f>Arkusz7!G2</f>
        <v>71</v>
      </c>
      <c r="T362" s="112"/>
      <c r="U362" s="112"/>
    </row>
    <row r="363" spans="3:21" x14ac:dyDescent="0.25">
      <c r="C363" s="139" t="str">
        <f>Arkusz7!B3</f>
        <v>IRAK</v>
      </c>
      <c r="D363" s="140"/>
      <c r="E363" s="140"/>
      <c r="F363" s="140"/>
      <c r="G363" s="108">
        <f>Arkusz7!C3</f>
        <v>1</v>
      </c>
      <c r="H363" s="108"/>
      <c r="I363" s="108"/>
      <c r="J363" s="108">
        <f>Arkusz7!D3</f>
        <v>10</v>
      </c>
      <c r="K363" s="108"/>
      <c r="L363" s="108"/>
      <c r="M363" s="108">
        <f>Arkusz7!E3</f>
        <v>0</v>
      </c>
      <c r="N363" s="108"/>
      <c r="O363" s="108"/>
      <c r="P363" s="108">
        <f>Arkusz7!F3</f>
        <v>421</v>
      </c>
      <c r="Q363" s="108"/>
      <c r="R363" s="108"/>
      <c r="S363" s="108">
        <f>Arkusz7!G3</f>
        <v>1157</v>
      </c>
      <c r="T363" s="108"/>
      <c r="U363" s="108"/>
    </row>
    <row r="364" spans="3:21" x14ac:dyDescent="0.25">
      <c r="C364" s="189" t="str">
        <f>Arkusz7!B4</f>
        <v>UKRAINA</v>
      </c>
      <c r="D364" s="190"/>
      <c r="E364" s="190"/>
      <c r="F364" s="190"/>
      <c r="G364" s="112">
        <f>Arkusz7!C4</f>
        <v>3</v>
      </c>
      <c r="H364" s="112"/>
      <c r="I364" s="112"/>
      <c r="J364" s="112">
        <f>Arkusz7!D4</f>
        <v>840</v>
      </c>
      <c r="K364" s="112"/>
      <c r="L364" s="112"/>
      <c r="M364" s="112">
        <f>Arkusz7!E4</f>
        <v>0</v>
      </c>
      <c r="N364" s="112"/>
      <c r="O364" s="112"/>
      <c r="P364" s="112">
        <f>Arkusz7!F4</f>
        <v>27</v>
      </c>
      <c r="Q364" s="112"/>
      <c r="R364" s="112"/>
      <c r="S364" s="112">
        <f>Arkusz7!G4</f>
        <v>502</v>
      </c>
      <c r="T364" s="112"/>
      <c r="U364" s="112"/>
    </row>
    <row r="365" spans="3:21" x14ac:dyDescent="0.25">
      <c r="C365" s="139" t="str">
        <f>Arkusz7!B5</f>
        <v>ROSJA</v>
      </c>
      <c r="D365" s="140"/>
      <c r="E365" s="140"/>
      <c r="F365" s="140"/>
      <c r="G365" s="108">
        <f>Arkusz7!C5</f>
        <v>24</v>
      </c>
      <c r="H365" s="108"/>
      <c r="I365" s="108"/>
      <c r="J365" s="108">
        <f>Arkusz7!D5</f>
        <v>60</v>
      </c>
      <c r="K365" s="108"/>
      <c r="L365" s="108"/>
      <c r="M365" s="108">
        <f>Arkusz7!E5</f>
        <v>0</v>
      </c>
      <c r="N365" s="108"/>
      <c r="O365" s="108"/>
      <c r="P365" s="108">
        <f>Arkusz7!F5</f>
        <v>529</v>
      </c>
      <c r="Q365" s="108"/>
      <c r="R365" s="108"/>
      <c r="S365" s="108">
        <f>Arkusz7!G5</f>
        <v>618</v>
      </c>
      <c r="T365" s="108"/>
      <c r="U365" s="108"/>
    </row>
    <row r="366" spans="3:21" x14ac:dyDescent="0.25">
      <c r="C366" s="189" t="str">
        <f>Arkusz7!B6</f>
        <v>AFGANISTAN</v>
      </c>
      <c r="D366" s="190"/>
      <c r="E366" s="190"/>
      <c r="F366" s="190"/>
      <c r="G366" s="112">
        <f>Arkusz7!C6</f>
        <v>77</v>
      </c>
      <c r="H366" s="112"/>
      <c r="I366" s="112"/>
      <c r="J366" s="112">
        <f>Arkusz7!D6</f>
        <v>2</v>
      </c>
      <c r="K366" s="112"/>
      <c r="L366" s="112"/>
      <c r="M366" s="112">
        <f>Arkusz7!E6</f>
        <v>0</v>
      </c>
      <c r="N366" s="112"/>
      <c r="O366" s="112"/>
      <c r="P366" s="112">
        <f>Arkusz7!F6</f>
        <v>2</v>
      </c>
      <c r="Q366" s="112"/>
      <c r="R366" s="112"/>
      <c r="S366" s="112">
        <f>Arkusz7!G6</f>
        <v>414</v>
      </c>
      <c r="T366" s="112"/>
      <c r="U366" s="112"/>
    </row>
    <row r="367" spans="3:21" ht="15.75" thickBot="1" x14ac:dyDescent="0.3">
      <c r="C367" s="208" t="str">
        <f>Arkusz7!B7</f>
        <v>Pozostałe</v>
      </c>
      <c r="D367" s="209"/>
      <c r="E367" s="209"/>
      <c r="F367" s="209"/>
      <c r="G367" s="111">
        <f>Arkusz7!C7</f>
        <v>69</v>
      </c>
      <c r="H367" s="111"/>
      <c r="I367" s="111"/>
      <c r="J367" s="111">
        <f>Arkusz7!D7</f>
        <v>72</v>
      </c>
      <c r="K367" s="111"/>
      <c r="L367" s="111"/>
      <c r="M367" s="111">
        <f>Arkusz7!E7</f>
        <v>0</v>
      </c>
      <c r="N367" s="111"/>
      <c r="O367" s="111"/>
      <c r="P367" s="111">
        <f>Arkusz7!F7</f>
        <v>362</v>
      </c>
      <c r="Q367" s="111"/>
      <c r="R367" s="111"/>
      <c r="S367" s="111">
        <f>Arkusz7!G7</f>
        <v>815</v>
      </c>
      <c r="T367" s="111"/>
      <c r="U367" s="111"/>
    </row>
    <row r="368" spans="3:21" ht="15.75" thickBot="1" x14ac:dyDescent="0.3">
      <c r="C368" s="192" t="s">
        <v>1</v>
      </c>
      <c r="D368" s="193"/>
      <c r="E368" s="193"/>
      <c r="F368" s="193"/>
      <c r="G368" s="94">
        <f>SUM(G362:I367)</f>
        <v>322</v>
      </c>
      <c r="H368" s="94"/>
      <c r="I368" s="94"/>
      <c r="J368" s="94">
        <f t="shared" ref="J368" si="15">SUM(J362:L367)</f>
        <v>3935</v>
      </c>
      <c r="K368" s="94"/>
      <c r="L368" s="94"/>
      <c r="M368" s="94">
        <f t="shared" ref="M368" si="16">SUM(M362:O367)</f>
        <v>0</v>
      </c>
      <c r="N368" s="94"/>
      <c r="O368" s="94"/>
      <c r="P368" s="94">
        <f t="shared" ref="P368" si="17">SUM(P362:R367)</f>
        <v>1367</v>
      </c>
      <c r="Q368" s="94"/>
      <c r="R368" s="94"/>
      <c r="S368" s="94">
        <f>SUM(S362:U367)</f>
        <v>3577</v>
      </c>
      <c r="T368" s="94"/>
      <c r="U368" s="95"/>
    </row>
    <row r="371" spans="1:25" x14ac:dyDescent="0.25">
      <c r="A371" s="56" t="s">
        <v>175</v>
      </c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</row>
    <row r="372" spans="1:25" x14ac:dyDescent="0.25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</row>
    <row r="373" spans="1:25" x14ac:dyDescent="0.25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</row>
    <row r="374" spans="1:25" x14ac:dyDescent="0.25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</row>
    <row r="375" spans="1:25" x14ac:dyDescent="0.25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</row>
    <row r="376" spans="1:25" x14ac:dyDescent="0.25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</row>
    <row r="380" spans="1:25" x14ac:dyDescent="0.25">
      <c r="A380" s="135" t="s">
        <v>148</v>
      </c>
      <c r="B380" s="135"/>
      <c r="C380" s="135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  <c r="N380" s="135"/>
      <c r="O380" s="135"/>
      <c r="P380" s="135"/>
      <c r="Q380" s="135"/>
      <c r="R380" s="135"/>
      <c r="S380" s="135"/>
      <c r="T380" s="135"/>
      <c r="U380" s="135"/>
      <c r="V380" s="135"/>
      <c r="W380" s="135"/>
      <c r="X380" s="135"/>
      <c r="Y380" s="135"/>
    </row>
    <row r="381" spans="1:25" x14ac:dyDescent="0.25">
      <c r="A381" s="135"/>
      <c r="B381" s="135"/>
      <c r="C381" s="135"/>
      <c r="D381" s="135"/>
      <c r="E381" s="135"/>
      <c r="F381" s="135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</row>
    <row r="382" spans="1:25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</row>
    <row r="383" spans="1:25" ht="15.75" thickBot="1" x14ac:dyDescent="0.3"/>
    <row r="384" spans="1:25" ht="30" customHeight="1" x14ac:dyDescent="0.25">
      <c r="B384" s="127" t="s">
        <v>9</v>
      </c>
      <c r="C384" s="128"/>
      <c r="D384" s="128"/>
      <c r="E384" s="128"/>
      <c r="F384" s="128"/>
      <c r="G384" s="128"/>
      <c r="H384" s="128"/>
      <c r="I384" s="128"/>
      <c r="J384" s="255" t="str">
        <f>Arkusz8!C6</f>
        <v>27.09.2022 - 03.10.2022</v>
      </c>
      <c r="K384" s="255"/>
      <c r="L384" s="255"/>
      <c r="M384" s="255" t="str">
        <f>Arkusz8!C10</f>
        <v>04.10.2022 - 10.10.2022</v>
      </c>
      <c r="N384" s="255"/>
      <c r="O384" s="255"/>
      <c r="P384" s="255" t="str">
        <f>Arkusz8!C9</f>
        <v>11.10.2022 - 17.10.2022</v>
      </c>
      <c r="Q384" s="255"/>
      <c r="R384" s="255"/>
      <c r="S384" s="255" t="str">
        <f>Arkusz8!C8</f>
        <v>18.10.2022 - 24.10.2022</v>
      </c>
      <c r="T384" s="255"/>
      <c r="U384" s="255"/>
      <c r="V384" s="255" t="str">
        <f>Arkusz8!C7</f>
        <v>25.10.2022 - 31.10.2022</v>
      </c>
      <c r="W384" s="255"/>
      <c r="X384" s="256"/>
    </row>
    <row r="385" spans="2:24" x14ac:dyDescent="0.25">
      <c r="B385" s="125" t="s">
        <v>29</v>
      </c>
      <c r="C385" s="126"/>
      <c r="D385" s="126"/>
      <c r="E385" s="126"/>
      <c r="F385" s="126"/>
      <c r="G385" s="126"/>
      <c r="H385" s="126"/>
      <c r="I385" s="126"/>
      <c r="J385" s="191">
        <f>Arkusz8!A6</f>
        <v>799</v>
      </c>
      <c r="K385" s="191"/>
      <c r="L385" s="191"/>
      <c r="M385" s="191">
        <f>Arkusz8!A5</f>
        <v>797</v>
      </c>
      <c r="N385" s="191"/>
      <c r="O385" s="191"/>
      <c r="P385" s="191">
        <f>Arkusz8!A4</f>
        <v>741</v>
      </c>
      <c r="Q385" s="191"/>
      <c r="R385" s="191"/>
      <c r="S385" s="191">
        <f>Arkusz8!A3</f>
        <v>747</v>
      </c>
      <c r="T385" s="191"/>
      <c r="U385" s="191"/>
      <c r="V385" s="191">
        <f>Arkusz8!A2</f>
        <v>763</v>
      </c>
      <c r="W385" s="191"/>
      <c r="X385" s="191"/>
    </row>
    <row r="386" spans="2:24" x14ac:dyDescent="0.25">
      <c r="B386" s="187" t="s">
        <v>5</v>
      </c>
      <c r="C386" s="188"/>
      <c r="D386" s="188"/>
      <c r="E386" s="188"/>
      <c r="F386" s="188"/>
      <c r="G386" s="188"/>
      <c r="H386" s="188"/>
      <c r="I386" s="188"/>
      <c r="J386" s="112">
        <f>Arkusz8!A11</f>
        <v>3620</v>
      </c>
      <c r="K386" s="112"/>
      <c r="L386" s="112"/>
      <c r="M386" s="112">
        <f>Arkusz8!A10</f>
        <v>3622</v>
      </c>
      <c r="N386" s="112"/>
      <c r="O386" s="112"/>
      <c r="P386" s="112">
        <f>Arkusz8!A9</f>
        <v>3663</v>
      </c>
      <c r="Q386" s="112"/>
      <c r="R386" s="112"/>
      <c r="S386" s="112">
        <f>Arkusz8!A8</f>
        <v>3669</v>
      </c>
      <c r="T386" s="112"/>
      <c r="U386" s="112"/>
      <c r="V386" s="112">
        <f>Arkusz8!A7</f>
        <v>3675</v>
      </c>
      <c r="W386" s="112"/>
      <c r="X386" s="112"/>
    </row>
    <row r="387" spans="2:24" x14ac:dyDescent="0.25">
      <c r="B387" s="125" t="s">
        <v>6</v>
      </c>
      <c r="C387" s="126"/>
      <c r="D387" s="126"/>
      <c r="E387" s="126"/>
      <c r="F387" s="126"/>
      <c r="G387" s="126"/>
      <c r="H387" s="126"/>
      <c r="I387" s="126"/>
      <c r="J387" s="191">
        <f>Arkusz8!A16</f>
        <v>262</v>
      </c>
      <c r="K387" s="191"/>
      <c r="L387" s="191"/>
      <c r="M387" s="191">
        <f>Arkusz8!A15</f>
        <v>194</v>
      </c>
      <c r="N387" s="191"/>
      <c r="O387" s="191"/>
      <c r="P387" s="191">
        <f>Arkusz8!A14</f>
        <v>134</v>
      </c>
      <c r="Q387" s="191"/>
      <c r="R387" s="191"/>
      <c r="S387" s="191">
        <f>Arkusz8!A13</f>
        <v>147</v>
      </c>
      <c r="T387" s="191"/>
      <c r="U387" s="191"/>
      <c r="V387" s="191">
        <f>Arkusz8!A12</f>
        <v>123</v>
      </c>
      <c r="W387" s="191"/>
      <c r="X387" s="191"/>
    </row>
    <row r="388" spans="2:24" x14ac:dyDescent="0.25">
      <c r="B388" s="249" t="s">
        <v>7</v>
      </c>
      <c r="C388" s="250"/>
      <c r="D388" s="250"/>
      <c r="E388" s="250"/>
      <c r="F388" s="250"/>
      <c r="G388" s="250"/>
      <c r="H388" s="250"/>
      <c r="I388" s="250"/>
      <c r="J388" s="112">
        <f>Arkusz8!A21</f>
        <v>193</v>
      </c>
      <c r="K388" s="112"/>
      <c r="L388" s="112"/>
      <c r="M388" s="112">
        <f>Arkusz8!A20</f>
        <v>198</v>
      </c>
      <c r="N388" s="112"/>
      <c r="O388" s="112"/>
      <c r="P388" s="112">
        <f>Arkusz8!A19</f>
        <v>143</v>
      </c>
      <c r="Q388" s="112"/>
      <c r="R388" s="112"/>
      <c r="S388" s="112">
        <f>Arkusz8!A18</f>
        <v>126</v>
      </c>
      <c r="T388" s="112"/>
      <c r="U388" s="112"/>
      <c r="V388" s="112">
        <f>Arkusz8!A17</f>
        <v>147</v>
      </c>
      <c r="W388" s="112"/>
      <c r="X388" s="112"/>
    </row>
    <row r="389" spans="2:24" ht="15.75" thickBot="1" x14ac:dyDescent="0.3">
      <c r="B389" s="275" t="s">
        <v>92</v>
      </c>
      <c r="C389" s="276"/>
      <c r="D389" s="276"/>
      <c r="E389" s="276"/>
      <c r="F389" s="276"/>
      <c r="G389" s="276"/>
      <c r="H389" s="276"/>
      <c r="I389" s="276"/>
      <c r="J389" s="254">
        <f>Arkusz8!A26</f>
        <v>0</v>
      </c>
      <c r="K389" s="254"/>
      <c r="L389" s="254"/>
      <c r="M389" s="254">
        <f>Arkusz8!A25</f>
        <v>0</v>
      </c>
      <c r="N389" s="254"/>
      <c r="O389" s="254"/>
      <c r="P389" s="254">
        <f>Arkusz8!A24</f>
        <v>0</v>
      </c>
      <c r="Q389" s="254"/>
      <c r="R389" s="254"/>
      <c r="S389" s="254">
        <f>Arkusz8!A23</f>
        <v>0</v>
      </c>
      <c r="T389" s="254"/>
      <c r="U389" s="254"/>
      <c r="V389" s="254">
        <f>Arkusz8!A22</f>
        <v>0</v>
      </c>
      <c r="W389" s="254"/>
      <c r="X389" s="254"/>
    </row>
    <row r="390" spans="2:24" ht="15.75" thickBot="1" x14ac:dyDescent="0.3">
      <c r="B390" s="258" t="s">
        <v>93</v>
      </c>
      <c r="C390" s="259"/>
      <c r="D390" s="259"/>
      <c r="E390" s="259"/>
      <c r="F390" s="259"/>
      <c r="G390" s="259"/>
      <c r="H390" s="259"/>
      <c r="I390" s="259"/>
      <c r="J390" s="257">
        <f>SUM(J385,J386,J389)</f>
        <v>4419</v>
      </c>
      <c r="K390" s="257"/>
      <c r="L390" s="257"/>
      <c r="M390" s="257">
        <f>SUM(M385,M386,M389)</f>
        <v>4419</v>
      </c>
      <c r="N390" s="257"/>
      <c r="O390" s="257"/>
      <c r="P390" s="257">
        <f>SUM(P385,P386,P389)</f>
        <v>4404</v>
      </c>
      <c r="Q390" s="257"/>
      <c r="R390" s="257"/>
      <c r="S390" s="257">
        <f>SUM(S385,S386,S389)</f>
        <v>4416</v>
      </c>
      <c r="T390" s="257"/>
      <c r="U390" s="257"/>
      <c r="V390" s="257">
        <f>SUM(V385,V386,V389)</f>
        <v>4438</v>
      </c>
      <c r="W390" s="257"/>
      <c r="X390" s="274"/>
    </row>
    <row r="391" spans="2:24" x14ac:dyDescent="0.25">
      <c r="B391" s="22"/>
      <c r="C391" s="22"/>
      <c r="D391" s="22"/>
      <c r="E391" s="22"/>
      <c r="F391" s="22"/>
      <c r="G391" s="22"/>
      <c r="H391" s="22"/>
      <c r="I391" s="22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2:24" x14ac:dyDescent="0.25">
      <c r="B392" s="22"/>
      <c r="C392" s="22"/>
      <c r="D392" s="22"/>
      <c r="E392" s="22"/>
      <c r="F392" s="22"/>
      <c r="G392" s="22"/>
      <c r="H392" s="22"/>
      <c r="I392" s="22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2:24" x14ac:dyDescent="0.25">
      <c r="B393" s="22"/>
      <c r="C393" s="22"/>
      <c r="D393" s="22"/>
      <c r="E393" s="22"/>
      <c r="F393" s="22"/>
      <c r="G393" s="22"/>
      <c r="H393" s="22"/>
      <c r="I393" s="22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2:24" x14ac:dyDescent="0.25">
      <c r="B394" s="22"/>
      <c r="C394" s="22"/>
      <c r="D394" s="22"/>
      <c r="E394" s="22"/>
      <c r="F394" s="22"/>
      <c r="G394" s="22"/>
      <c r="H394" s="22"/>
      <c r="I394" s="22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2:24" x14ac:dyDescent="0.25">
      <c r="B395" s="22"/>
      <c r="C395" s="22"/>
      <c r="D395" s="22"/>
      <c r="E395" s="22"/>
      <c r="F395" s="22"/>
      <c r="G395" s="22"/>
      <c r="H395" s="22"/>
      <c r="I395" s="22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2:24" x14ac:dyDescent="0.25">
      <c r="B396" s="22"/>
      <c r="C396" s="22"/>
      <c r="D396" s="22"/>
      <c r="E396" s="22"/>
      <c r="F396" s="22"/>
      <c r="G396" s="22"/>
      <c r="H396" s="22"/>
      <c r="I396" s="22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411" spans="1:2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5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</row>
    <row r="415" spans="1:25" x14ac:dyDescent="0.25">
      <c r="A415" s="56" t="s">
        <v>168</v>
      </c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</row>
    <row r="416" spans="1:25" s="55" customFormat="1" x14ac:dyDescent="0.25">
      <c r="A416" s="56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</row>
    <row r="417" spans="1:25" x14ac:dyDescent="0.25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</row>
    <row r="419" spans="1:25" x14ac:dyDescent="0.25">
      <c r="A419" s="40" t="s">
        <v>48</v>
      </c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R419" s="41"/>
      <c r="S419" s="41"/>
      <c r="T419" s="41"/>
    </row>
    <row r="420" spans="1:25" x14ac:dyDescent="0.25">
      <c r="P420" s="42"/>
      <c r="Q420" s="42"/>
      <c r="R420" s="41"/>
      <c r="S420" s="41"/>
      <c r="T420" s="41"/>
      <c r="U420" s="42"/>
    </row>
    <row r="421" spans="1:25" x14ac:dyDescent="0.25"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5" x14ac:dyDescent="0.25">
      <c r="A422" s="273" t="s">
        <v>176</v>
      </c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</row>
    <row r="423" spans="1:25" x14ac:dyDescent="0.25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</row>
    <row r="424" spans="1:25" x14ac:dyDescent="0.25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</row>
    <row r="425" spans="1:25" x14ac:dyDescent="0.25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</row>
    <row r="426" spans="1:25" x14ac:dyDescent="0.25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</row>
    <row r="427" spans="1:25" x14ac:dyDescent="0.25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</row>
    <row r="428" spans="1:25" x14ac:dyDescent="0.25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</row>
    <row r="429" spans="1:25" x14ac:dyDescent="0.25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</row>
    <row r="430" spans="1:25" x14ac:dyDescent="0.25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</row>
    <row r="431" spans="1:25" x14ac:dyDescent="0.25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</row>
    <row r="432" spans="1:25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4" x14ac:dyDescent="0.25">
      <c r="P433" s="44"/>
      <c r="Q433" s="44"/>
      <c r="R433" s="43"/>
      <c r="S433" s="43"/>
      <c r="T433" s="43"/>
      <c r="U433" s="44"/>
    </row>
    <row r="434" spans="1:24" x14ac:dyDescent="0.25">
      <c r="A434" s="45" t="s">
        <v>177</v>
      </c>
      <c r="B434" s="45"/>
      <c r="C434" s="45"/>
      <c r="D434" s="45"/>
      <c r="E434" s="45"/>
      <c r="F434" s="45"/>
      <c r="G434" s="45"/>
      <c r="H434" s="45"/>
      <c r="I434" s="45"/>
      <c r="N434" s="44"/>
      <c r="O434" s="44"/>
      <c r="P434" s="46"/>
      <c r="Q434" s="46"/>
      <c r="R434" s="43"/>
      <c r="S434" s="43"/>
      <c r="T434" s="43"/>
    </row>
    <row r="435" spans="1:24" x14ac:dyDescent="0.25">
      <c r="M435" s="47"/>
      <c r="N435" s="47"/>
      <c r="R435" s="43"/>
      <c r="S435" s="43"/>
      <c r="T435" s="43"/>
    </row>
    <row r="436" spans="1:24" x14ac:dyDescent="0.25">
      <c r="R436" s="43"/>
      <c r="S436" s="43"/>
      <c r="T436" s="43"/>
    </row>
    <row r="437" spans="1:24" x14ac:dyDescent="0.25">
      <c r="D437" s="7"/>
      <c r="E437" s="7"/>
      <c r="P437" s="47"/>
      <c r="Q437" s="47"/>
      <c r="R437" s="43"/>
      <c r="S437" s="43"/>
      <c r="T437" s="43"/>
      <c r="U437" s="47"/>
    </row>
    <row r="438" spans="1:24" x14ac:dyDescent="0.25">
      <c r="A438" s="48"/>
      <c r="B438" s="48"/>
      <c r="C438" s="48"/>
      <c r="D438" s="49"/>
      <c r="E438" s="49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U438" s="47"/>
    </row>
    <row r="439" spans="1:24" ht="17.25" customHeight="1" x14ac:dyDescent="0.25">
      <c r="A439" s="270"/>
      <c r="B439" s="270"/>
      <c r="C439" s="270"/>
      <c r="D439" s="49"/>
      <c r="E439" s="49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3"/>
      <c r="Q439" s="43"/>
      <c r="R439" s="50"/>
      <c r="U439" s="43"/>
    </row>
    <row r="440" spans="1:24" x14ac:dyDescent="0.25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</row>
    <row r="441" spans="1:24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U441" s="43"/>
    </row>
    <row r="442" spans="1:24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U442" s="43"/>
    </row>
  </sheetData>
  <sheetProtection formatCells="0" insertColumns="0" insertRows="0" deleteColumns="0" deleteRows="0"/>
  <mergeCells count="626">
    <mergeCell ref="A371:Y376"/>
    <mergeCell ref="A91:Y102"/>
    <mergeCell ref="A155:Y162"/>
    <mergeCell ref="C125:K125"/>
    <mergeCell ref="L113:M113"/>
    <mergeCell ref="L114:M114"/>
    <mergeCell ref="V110:W110"/>
    <mergeCell ref="L110:M110"/>
    <mergeCell ref="L111:M111"/>
    <mergeCell ref="A107:U108"/>
    <mergeCell ref="V119:W119"/>
    <mergeCell ref="V120:W120"/>
    <mergeCell ref="V121:W121"/>
    <mergeCell ref="V122:W122"/>
    <mergeCell ref="C124:K124"/>
    <mergeCell ref="Q152:S152"/>
    <mergeCell ref="K174:L174"/>
    <mergeCell ref="K173:L173"/>
    <mergeCell ref="C123:K123"/>
    <mergeCell ref="V126:W126"/>
    <mergeCell ref="V123:W123"/>
    <mergeCell ref="A180:Y181"/>
    <mergeCell ref="G178:J178"/>
    <mergeCell ref="K178:L178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V118:W118"/>
    <mergeCell ref="V111:W111"/>
    <mergeCell ref="V112:W112"/>
    <mergeCell ref="V113:W113"/>
    <mergeCell ref="V114:W114"/>
    <mergeCell ref="V115:W115"/>
    <mergeCell ref="V116:W116"/>
    <mergeCell ref="V117:W117"/>
    <mergeCell ref="L118:M118"/>
    <mergeCell ref="L112:M112"/>
    <mergeCell ref="K27:L27"/>
    <mergeCell ref="M27:N27"/>
    <mergeCell ref="O27:P27"/>
    <mergeCell ref="Q27:R27"/>
    <mergeCell ref="G27:J27"/>
    <mergeCell ref="L115:M115"/>
    <mergeCell ref="L116:M116"/>
    <mergeCell ref="L117:M117"/>
    <mergeCell ref="M57:N57"/>
    <mergeCell ref="G175:J175"/>
    <mergeCell ref="V124:W124"/>
    <mergeCell ref="V125:W125"/>
    <mergeCell ref="P221:R221"/>
    <mergeCell ref="D225:F226"/>
    <mergeCell ref="G226:I226"/>
    <mergeCell ref="J226:L226"/>
    <mergeCell ref="H185:J185"/>
    <mergeCell ref="G177:J177"/>
    <mergeCell ref="D189:G189"/>
    <mergeCell ref="K189:M189"/>
    <mergeCell ref="H188:J188"/>
    <mergeCell ref="H189:J189"/>
    <mergeCell ref="D216:F217"/>
    <mergeCell ref="G216:R216"/>
    <mergeCell ref="G217:I217"/>
    <mergeCell ref="J217:L217"/>
    <mergeCell ref="M217:O217"/>
    <mergeCell ref="P217:R217"/>
    <mergeCell ref="D188:G188"/>
    <mergeCell ref="K188:M188"/>
    <mergeCell ref="A208:Y210"/>
    <mergeCell ref="G167:J167"/>
    <mergeCell ref="K169:L169"/>
    <mergeCell ref="K166:L166"/>
    <mergeCell ref="C126:K126"/>
    <mergeCell ref="L152:M152"/>
    <mergeCell ref="Q153:S153"/>
    <mergeCell ref="G174:J174"/>
    <mergeCell ref="G173:J173"/>
    <mergeCell ref="G171:J171"/>
    <mergeCell ref="G170:J170"/>
    <mergeCell ref="G169:J169"/>
    <mergeCell ref="G168:J168"/>
    <mergeCell ref="A439:C439"/>
    <mergeCell ref="D229:F229"/>
    <mergeCell ref="G229:I229"/>
    <mergeCell ref="J229:L229"/>
    <mergeCell ref="D220:F220"/>
    <mergeCell ref="G220:I220"/>
    <mergeCell ref="J220:L220"/>
    <mergeCell ref="A233:Y235"/>
    <mergeCell ref="A422:Y431"/>
    <mergeCell ref="V390:X390"/>
    <mergeCell ref="P390:R390"/>
    <mergeCell ref="J386:L386"/>
    <mergeCell ref="M386:O386"/>
    <mergeCell ref="J355:L355"/>
    <mergeCell ref="M355:O355"/>
    <mergeCell ref="C367:F367"/>
    <mergeCell ref="G367:I367"/>
    <mergeCell ref="G368:I368"/>
    <mergeCell ref="C356:F356"/>
    <mergeCell ref="C360:F361"/>
    <mergeCell ref="P384:R384"/>
    <mergeCell ref="B389:I389"/>
    <mergeCell ref="M220:O220"/>
    <mergeCell ref="P220:R220"/>
    <mergeCell ref="K280:L280"/>
    <mergeCell ref="I284:J284"/>
    <mergeCell ref="K284:L284"/>
    <mergeCell ref="M284:N284"/>
    <mergeCell ref="O284:P284"/>
    <mergeCell ref="Q282:R282"/>
    <mergeCell ref="M278:N278"/>
    <mergeCell ref="G280:H280"/>
    <mergeCell ref="G281:H281"/>
    <mergeCell ref="G283:H283"/>
    <mergeCell ref="Q279:R279"/>
    <mergeCell ref="O280:P280"/>
    <mergeCell ref="Q280:R280"/>
    <mergeCell ref="O281:P281"/>
    <mergeCell ref="Q281:R281"/>
    <mergeCell ref="O283:P283"/>
    <mergeCell ref="Q283:R283"/>
    <mergeCell ref="O279:P279"/>
    <mergeCell ref="M281:N281"/>
    <mergeCell ref="O252:P252"/>
    <mergeCell ref="Q252:R252"/>
    <mergeCell ref="I251:J251"/>
    <mergeCell ref="M251:N251"/>
    <mergeCell ref="O251:P251"/>
    <mergeCell ref="Q251:R251"/>
    <mergeCell ref="L119:M119"/>
    <mergeCell ref="L120:M120"/>
    <mergeCell ref="L121:M121"/>
    <mergeCell ref="L122:M122"/>
    <mergeCell ref="L123:M123"/>
    <mergeCell ref="L124:M124"/>
    <mergeCell ref="L125:M125"/>
    <mergeCell ref="K175:L175"/>
    <mergeCell ref="G176:J176"/>
    <mergeCell ref="K176:L176"/>
    <mergeCell ref="A164:U164"/>
    <mergeCell ref="K167:L167"/>
    <mergeCell ref="K168:L168"/>
    <mergeCell ref="D152:K152"/>
    <mergeCell ref="K171:L171"/>
    <mergeCell ref="K170:L170"/>
    <mergeCell ref="L126:M126"/>
    <mergeCell ref="C250:F250"/>
    <mergeCell ref="J390:L390"/>
    <mergeCell ref="M390:O390"/>
    <mergeCell ref="S390:U390"/>
    <mergeCell ref="B390:I390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389:O389"/>
    <mergeCell ref="P389:R389"/>
    <mergeCell ref="J384:L384"/>
    <mergeCell ref="V386:X386"/>
    <mergeCell ref="J387:L387"/>
    <mergeCell ref="S387:U387"/>
    <mergeCell ref="V389:X389"/>
    <mergeCell ref="J388:L388"/>
    <mergeCell ref="M388:O388"/>
    <mergeCell ref="P388:R388"/>
    <mergeCell ref="S388:U388"/>
    <mergeCell ref="M384:O384"/>
    <mergeCell ref="P386:R386"/>
    <mergeCell ref="M387:O387"/>
    <mergeCell ref="P387:R387"/>
    <mergeCell ref="V387:X387"/>
    <mergeCell ref="V384:X384"/>
    <mergeCell ref="J385:L385"/>
    <mergeCell ref="S384:U384"/>
    <mergeCell ref="V385:X385"/>
    <mergeCell ref="S389:U389"/>
    <mergeCell ref="J389:L389"/>
    <mergeCell ref="U279:V279"/>
    <mergeCell ref="S280:T280"/>
    <mergeCell ref="U280:V280"/>
    <mergeCell ref="U282:V282"/>
    <mergeCell ref="S282:T282"/>
    <mergeCell ref="U281:V281"/>
    <mergeCell ref="S281:T281"/>
    <mergeCell ref="V388:X388"/>
    <mergeCell ref="B388:I388"/>
    <mergeCell ref="S364:U364"/>
    <mergeCell ref="S385:U385"/>
    <mergeCell ref="U283:V283"/>
    <mergeCell ref="S283:T283"/>
    <mergeCell ref="Q284:R284"/>
    <mergeCell ref="G284:H284"/>
    <mergeCell ref="M327:U327"/>
    <mergeCell ref="T328:U329"/>
    <mergeCell ref="P328:Q329"/>
    <mergeCell ref="R328:S329"/>
    <mergeCell ref="D330:E330"/>
    <mergeCell ref="F330:G330"/>
    <mergeCell ref="H328:I329"/>
    <mergeCell ref="H330:I330"/>
    <mergeCell ref="G279:H279"/>
    <mergeCell ref="O276:R276"/>
    <mergeCell ref="O278:P278"/>
    <mergeCell ref="Q278:R278"/>
    <mergeCell ref="K283:L283"/>
    <mergeCell ref="A240:U240"/>
    <mergeCell ref="M283:N283"/>
    <mergeCell ref="G275:V275"/>
    <mergeCell ref="S276:V276"/>
    <mergeCell ref="S277:T277"/>
    <mergeCell ref="U277:V277"/>
    <mergeCell ref="K244:N244"/>
    <mergeCell ref="M277:N277"/>
    <mergeCell ref="U252:V252"/>
    <mergeCell ref="S252:T252"/>
    <mergeCell ref="D264:E264"/>
    <mergeCell ref="G252:H252"/>
    <mergeCell ref="M252:N252"/>
    <mergeCell ref="G282:H282"/>
    <mergeCell ref="I282:J282"/>
    <mergeCell ref="I278:J278"/>
    <mergeCell ref="I280:J280"/>
    <mergeCell ref="U251:V251"/>
    <mergeCell ref="S251:T251"/>
    <mergeCell ref="G251:H251"/>
    <mergeCell ref="C275:F277"/>
    <mergeCell ref="I246:J246"/>
    <mergeCell ref="K249:L249"/>
    <mergeCell ref="A323:U323"/>
    <mergeCell ref="G276:J276"/>
    <mergeCell ref="K276:N276"/>
    <mergeCell ref="I283:J283"/>
    <mergeCell ref="K277:L277"/>
    <mergeCell ref="K278:L278"/>
    <mergeCell ref="K279:L279"/>
    <mergeCell ref="K281:L281"/>
    <mergeCell ref="I277:J277"/>
    <mergeCell ref="I279:J279"/>
    <mergeCell ref="S278:T278"/>
    <mergeCell ref="U278:V278"/>
    <mergeCell ref="I281:J281"/>
    <mergeCell ref="G277:H277"/>
    <mergeCell ref="G278:H278"/>
    <mergeCell ref="K282:L282"/>
    <mergeCell ref="S284:T284"/>
    <mergeCell ref="S279:T279"/>
    <mergeCell ref="A311:Y318"/>
    <mergeCell ref="M279:N279"/>
    <mergeCell ref="M280:N280"/>
    <mergeCell ref="O277:P277"/>
    <mergeCell ref="Q277:R277"/>
    <mergeCell ref="M328:O329"/>
    <mergeCell ref="D336:E336"/>
    <mergeCell ref="F336:G336"/>
    <mergeCell ref="H336:I336"/>
    <mergeCell ref="M336:O336"/>
    <mergeCell ref="A328:C329"/>
    <mergeCell ref="G250:H250"/>
    <mergeCell ref="I250:J250"/>
    <mergeCell ref="K250:L250"/>
    <mergeCell ref="H331:I331"/>
    <mergeCell ref="H332:I332"/>
    <mergeCell ref="H333:I333"/>
    <mergeCell ref="H334:I334"/>
    <mergeCell ref="H335:I335"/>
    <mergeCell ref="A327:I327"/>
    <mergeCell ref="D333:E333"/>
    <mergeCell ref="D331:E331"/>
    <mergeCell ref="F331:G331"/>
    <mergeCell ref="D334:E334"/>
    <mergeCell ref="F334:G334"/>
    <mergeCell ref="F332:G332"/>
    <mergeCell ref="D335:E335"/>
    <mergeCell ref="F335:G335"/>
    <mergeCell ref="D332:E332"/>
    <mergeCell ref="G166:J166"/>
    <mergeCell ref="O26:P26"/>
    <mergeCell ref="Q26:R26"/>
    <mergeCell ref="K26:L26"/>
    <mergeCell ref="A18:U20"/>
    <mergeCell ref="G58:J58"/>
    <mergeCell ref="K58:L58"/>
    <mergeCell ref="G88:N88"/>
    <mergeCell ref="G172:J172"/>
    <mergeCell ref="K172:L172"/>
    <mergeCell ref="G87:N87"/>
    <mergeCell ref="O87:P87"/>
    <mergeCell ref="C110:K110"/>
    <mergeCell ref="C111:K111"/>
    <mergeCell ref="C112:K112"/>
    <mergeCell ref="C113:K113"/>
    <mergeCell ref="C114:K114"/>
    <mergeCell ref="C115:K115"/>
    <mergeCell ref="N152:P152"/>
    <mergeCell ref="L153:M153"/>
    <mergeCell ref="N153:P153"/>
    <mergeCell ref="D153:K153"/>
    <mergeCell ref="C363:F363"/>
    <mergeCell ref="M334:O334"/>
    <mergeCell ref="M333:O333"/>
    <mergeCell ref="A335:C335"/>
    <mergeCell ref="A334:C334"/>
    <mergeCell ref="A333:C333"/>
    <mergeCell ref="A336:C336"/>
    <mergeCell ref="G350:I350"/>
    <mergeCell ref="G354:I354"/>
    <mergeCell ref="J351:L351"/>
    <mergeCell ref="M352:O352"/>
    <mergeCell ref="G356:I356"/>
    <mergeCell ref="J356:L356"/>
    <mergeCell ref="M356:O356"/>
    <mergeCell ref="G353:I353"/>
    <mergeCell ref="M335:O335"/>
    <mergeCell ref="C362:F362"/>
    <mergeCell ref="G360:U360"/>
    <mergeCell ref="G361:I361"/>
    <mergeCell ref="J361:L361"/>
    <mergeCell ref="M361:O361"/>
    <mergeCell ref="J352:L352"/>
    <mergeCell ref="C353:F353"/>
    <mergeCell ref="S361:U361"/>
    <mergeCell ref="T331:U331"/>
    <mergeCell ref="S349:U349"/>
    <mergeCell ref="S352:U352"/>
    <mergeCell ref="S356:U356"/>
    <mergeCell ref="J350:L350"/>
    <mergeCell ref="S355:U355"/>
    <mergeCell ref="P352:R352"/>
    <mergeCell ref="P334:Q334"/>
    <mergeCell ref="P330:Q330"/>
    <mergeCell ref="M330:O330"/>
    <mergeCell ref="T330:U330"/>
    <mergeCell ref="P336:Q336"/>
    <mergeCell ref="R336:S336"/>
    <mergeCell ref="T336:U336"/>
    <mergeCell ref="R330:S330"/>
    <mergeCell ref="G348:U348"/>
    <mergeCell ref="M350:O350"/>
    <mergeCell ref="P350:R350"/>
    <mergeCell ref="S350:U350"/>
    <mergeCell ref="G349:I349"/>
    <mergeCell ref="P333:Q333"/>
    <mergeCell ref="R333:S333"/>
    <mergeCell ref="M349:O349"/>
    <mergeCell ref="P356:R356"/>
    <mergeCell ref="P351:R351"/>
    <mergeCell ref="M362:O362"/>
    <mergeCell ref="J362:L362"/>
    <mergeCell ref="S362:U362"/>
    <mergeCell ref="C352:F352"/>
    <mergeCell ref="G352:I352"/>
    <mergeCell ref="P361:R361"/>
    <mergeCell ref="C354:F354"/>
    <mergeCell ref="C355:F355"/>
    <mergeCell ref="G355:I355"/>
    <mergeCell ref="G351:I351"/>
    <mergeCell ref="M353:O353"/>
    <mergeCell ref="M351:O351"/>
    <mergeCell ref="J354:L354"/>
    <mergeCell ref="M354:O354"/>
    <mergeCell ref="P362:R362"/>
    <mergeCell ref="P355:R355"/>
    <mergeCell ref="P354:R354"/>
    <mergeCell ref="P353:R353"/>
    <mergeCell ref="G362:I362"/>
    <mergeCell ref="C350:F350"/>
    <mergeCell ref="F333:G333"/>
    <mergeCell ref="A330:C330"/>
    <mergeCell ref="C348:F349"/>
    <mergeCell ref="D328:E329"/>
    <mergeCell ref="K251:L251"/>
    <mergeCell ref="D299:E299"/>
    <mergeCell ref="F328:G329"/>
    <mergeCell ref="A331:C331"/>
    <mergeCell ref="K252:L252"/>
    <mergeCell ref="C278:F278"/>
    <mergeCell ref="C279:F279"/>
    <mergeCell ref="C280:F280"/>
    <mergeCell ref="C281:F281"/>
    <mergeCell ref="C282:F282"/>
    <mergeCell ref="C283:F283"/>
    <mergeCell ref="C284:F284"/>
    <mergeCell ref="A286:Z286"/>
    <mergeCell ref="A343:Z343"/>
    <mergeCell ref="R332:S332"/>
    <mergeCell ref="T332:U332"/>
    <mergeCell ref="T333:U333"/>
    <mergeCell ref="T334:U334"/>
    <mergeCell ref="J349:L349"/>
    <mergeCell ref="M364:O364"/>
    <mergeCell ref="P364:R364"/>
    <mergeCell ref="B386:I386"/>
    <mergeCell ref="B387:I387"/>
    <mergeCell ref="C366:F366"/>
    <mergeCell ref="G366:I366"/>
    <mergeCell ref="J366:L366"/>
    <mergeCell ref="M385:O385"/>
    <mergeCell ref="P385:R385"/>
    <mergeCell ref="A380:Y381"/>
    <mergeCell ref="J368:L368"/>
    <mergeCell ref="J367:L367"/>
    <mergeCell ref="P365:R365"/>
    <mergeCell ref="G365:I365"/>
    <mergeCell ref="J365:L365"/>
    <mergeCell ref="M365:O365"/>
    <mergeCell ref="C368:F368"/>
    <mergeCell ref="C364:F364"/>
    <mergeCell ref="S366:U366"/>
    <mergeCell ref="S367:U367"/>
    <mergeCell ref="S386:U386"/>
    <mergeCell ref="C365:F365"/>
    <mergeCell ref="P368:R368"/>
    <mergeCell ref="M367:O367"/>
    <mergeCell ref="C252:F252"/>
    <mergeCell ref="C249:F249"/>
    <mergeCell ref="C251:F251"/>
    <mergeCell ref="K177:L177"/>
    <mergeCell ref="C116:K116"/>
    <mergeCell ref="C117:K117"/>
    <mergeCell ref="C118:K118"/>
    <mergeCell ref="C119:K119"/>
    <mergeCell ref="C120:K120"/>
    <mergeCell ref="C121:K121"/>
    <mergeCell ref="C122:K122"/>
    <mergeCell ref="I252:J252"/>
    <mergeCell ref="G245:H245"/>
    <mergeCell ref="I245:J245"/>
    <mergeCell ref="K245:L245"/>
    <mergeCell ref="D185:G185"/>
    <mergeCell ref="K185:M185"/>
    <mergeCell ref="D186:G186"/>
    <mergeCell ref="K186:M186"/>
    <mergeCell ref="D187:G187"/>
    <mergeCell ref="K187:M187"/>
    <mergeCell ref="H187:J187"/>
    <mergeCell ref="H186:J186"/>
    <mergeCell ref="D218:F218"/>
    <mergeCell ref="C246:F246"/>
    <mergeCell ref="O244:R244"/>
    <mergeCell ref="M245:N245"/>
    <mergeCell ref="O245:P245"/>
    <mergeCell ref="Q245:R245"/>
    <mergeCell ref="P226:R226"/>
    <mergeCell ref="P230:R230"/>
    <mergeCell ref="D228:F228"/>
    <mergeCell ref="G228:I228"/>
    <mergeCell ref="J228:L228"/>
    <mergeCell ref="M230:O230"/>
    <mergeCell ref="M228:O228"/>
    <mergeCell ref="M229:O229"/>
    <mergeCell ref="P228:R228"/>
    <mergeCell ref="P229:R229"/>
    <mergeCell ref="D230:F230"/>
    <mergeCell ref="G246:H246"/>
    <mergeCell ref="G243:V243"/>
    <mergeCell ref="P218:R218"/>
    <mergeCell ref="G218:I218"/>
    <mergeCell ref="J218:L218"/>
    <mergeCell ref="M218:O218"/>
    <mergeCell ref="G230:I230"/>
    <mergeCell ref="U249:V249"/>
    <mergeCell ref="S249:T249"/>
    <mergeCell ref="Q249:R249"/>
    <mergeCell ref="O249:P249"/>
    <mergeCell ref="M249:N249"/>
    <mergeCell ref="U247:V247"/>
    <mergeCell ref="S247:T247"/>
    <mergeCell ref="Q247:R247"/>
    <mergeCell ref="O247:P247"/>
    <mergeCell ref="M247:N247"/>
    <mergeCell ref="K247:L247"/>
    <mergeCell ref="I247:J247"/>
    <mergeCell ref="G247:H247"/>
    <mergeCell ref="U246:V246"/>
    <mergeCell ref="S246:T246"/>
    <mergeCell ref="Q246:R246"/>
    <mergeCell ref="O246:P246"/>
    <mergeCell ref="M246:N246"/>
    <mergeCell ref="K246:L246"/>
    <mergeCell ref="D219:F219"/>
    <mergeCell ref="G219:I219"/>
    <mergeCell ref="J219:L219"/>
    <mergeCell ref="M219:O219"/>
    <mergeCell ref="P219:R219"/>
    <mergeCell ref="C247:F247"/>
    <mergeCell ref="C248:F248"/>
    <mergeCell ref="J230:L230"/>
    <mergeCell ref="G225:R225"/>
    <mergeCell ref="D227:F227"/>
    <mergeCell ref="G227:I227"/>
    <mergeCell ref="J227:L227"/>
    <mergeCell ref="M227:O227"/>
    <mergeCell ref="P227:R227"/>
    <mergeCell ref="M226:O226"/>
    <mergeCell ref="D221:F221"/>
    <mergeCell ref="G221:I221"/>
    <mergeCell ref="J221:L221"/>
    <mergeCell ref="M221:O221"/>
    <mergeCell ref="K248:L248"/>
    <mergeCell ref="I248:J248"/>
    <mergeCell ref="G248:H248"/>
    <mergeCell ref="G244:J244"/>
    <mergeCell ref="C243:F245"/>
    <mergeCell ref="B385:I385"/>
    <mergeCell ref="B384:I384"/>
    <mergeCell ref="O282:P282"/>
    <mergeCell ref="M282:N282"/>
    <mergeCell ref="U284:V284"/>
    <mergeCell ref="S354:U354"/>
    <mergeCell ref="S351:U351"/>
    <mergeCell ref="R334:S334"/>
    <mergeCell ref="P335:Q335"/>
    <mergeCell ref="R335:S335"/>
    <mergeCell ref="A338:Y341"/>
    <mergeCell ref="S353:U353"/>
    <mergeCell ref="A332:C332"/>
    <mergeCell ref="A345:U345"/>
    <mergeCell ref="T335:U335"/>
    <mergeCell ref="M331:O331"/>
    <mergeCell ref="P331:Q331"/>
    <mergeCell ref="C351:F351"/>
    <mergeCell ref="J353:L353"/>
    <mergeCell ref="G364:I364"/>
    <mergeCell ref="J364:L364"/>
    <mergeCell ref="J363:L363"/>
    <mergeCell ref="M363:O363"/>
    <mergeCell ref="P366:R366"/>
    <mergeCell ref="I249:J249"/>
    <mergeCell ref="G249:H249"/>
    <mergeCell ref="P363:R363"/>
    <mergeCell ref="S363:U363"/>
    <mergeCell ref="S365:U365"/>
    <mergeCell ref="P367:R367"/>
    <mergeCell ref="M366:O366"/>
    <mergeCell ref="M58:N58"/>
    <mergeCell ref="O58:P58"/>
    <mergeCell ref="Q58:R58"/>
    <mergeCell ref="U245:V245"/>
    <mergeCell ref="S245:T245"/>
    <mergeCell ref="S244:V244"/>
    <mergeCell ref="U248:V248"/>
    <mergeCell ref="S248:T248"/>
    <mergeCell ref="Q248:R248"/>
    <mergeCell ref="O248:P248"/>
    <mergeCell ref="M248:N248"/>
    <mergeCell ref="R331:S331"/>
    <mergeCell ref="M332:O332"/>
    <mergeCell ref="P332:Q332"/>
    <mergeCell ref="U250:V250"/>
    <mergeCell ref="S250:T250"/>
    <mergeCell ref="Q250:R250"/>
    <mergeCell ref="O250:P250"/>
    <mergeCell ref="M250:N250"/>
    <mergeCell ref="S368:U368"/>
    <mergeCell ref="P349:R349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68:O368"/>
    <mergeCell ref="O57:P57"/>
    <mergeCell ref="Q57:R57"/>
    <mergeCell ref="G46:N47"/>
    <mergeCell ref="O46:P47"/>
    <mergeCell ref="G363:I363"/>
    <mergeCell ref="A415:Y417"/>
    <mergeCell ref="A440:X440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9:V109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3352</v>
      </c>
      <c r="B6" t="s">
        <v>51</v>
      </c>
      <c r="C6" t="s">
        <v>65</v>
      </c>
      <c r="D6">
        <v>1</v>
      </c>
    </row>
    <row r="7" spans="1:4" x14ac:dyDescent="0.25">
      <c r="A7">
        <v>3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193</v>
      </c>
      <c r="B10" t="s">
        <v>52</v>
      </c>
      <c r="C10" t="s">
        <v>65</v>
      </c>
      <c r="D10">
        <v>1</v>
      </c>
    </row>
    <row r="11" spans="1:4" x14ac:dyDescent="0.25">
      <c r="A11">
        <v>1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152</v>
      </c>
      <c r="C2">
        <v>12</v>
      </c>
      <c r="D2">
        <v>265</v>
      </c>
      <c r="E2">
        <v>0</v>
      </c>
      <c r="F2">
        <v>9</v>
      </c>
      <c r="G2">
        <v>5</v>
      </c>
    </row>
    <row r="3" spans="1:7" x14ac:dyDescent="0.25">
      <c r="A3">
        <v>2</v>
      </c>
      <c r="B3" t="s">
        <v>123</v>
      </c>
      <c r="C3">
        <v>9</v>
      </c>
      <c r="D3">
        <v>3</v>
      </c>
      <c r="E3">
        <v>0</v>
      </c>
      <c r="F3">
        <v>29</v>
      </c>
      <c r="G3">
        <v>189</v>
      </c>
    </row>
    <row r="4" spans="1:7" x14ac:dyDescent="0.25">
      <c r="A4">
        <v>3</v>
      </c>
      <c r="B4" t="s">
        <v>122</v>
      </c>
      <c r="C4">
        <v>2</v>
      </c>
      <c r="D4">
        <v>172</v>
      </c>
      <c r="E4">
        <v>0</v>
      </c>
      <c r="F4">
        <v>0</v>
      </c>
      <c r="G4">
        <v>36</v>
      </c>
    </row>
    <row r="5" spans="1:7" x14ac:dyDescent="0.25">
      <c r="A5">
        <v>4</v>
      </c>
      <c r="B5" t="s">
        <v>154</v>
      </c>
      <c r="C5">
        <v>0</v>
      </c>
      <c r="D5">
        <v>3</v>
      </c>
      <c r="E5">
        <v>0</v>
      </c>
      <c r="F5">
        <v>18</v>
      </c>
      <c r="G5">
        <v>39</v>
      </c>
    </row>
    <row r="6" spans="1:7" x14ac:dyDescent="0.25">
      <c r="A6">
        <v>5</v>
      </c>
      <c r="B6" t="s">
        <v>134</v>
      </c>
      <c r="C6">
        <v>0</v>
      </c>
      <c r="D6">
        <v>0</v>
      </c>
      <c r="E6">
        <v>0</v>
      </c>
      <c r="F6">
        <v>11</v>
      </c>
      <c r="G6">
        <v>3</v>
      </c>
    </row>
    <row r="7" spans="1:7" x14ac:dyDescent="0.25">
      <c r="A7">
        <v>6</v>
      </c>
      <c r="B7" t="s">
        <v>102</v>
      </c>
      <c r="C7">
        <v>11</v>
      </c>
      <c r="D7">
        <v>3</v>
      </c>
      <c r="E7">
        <v>0</v>
      </c>
      <c r="F7">
        <v>42</v>
      </c>
      <c r="G7">
        <v>48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152</v>
      </c>
      <c r="C2">
        <v>148</v>
      </c>
      <c r="D2">
        <v>2951</v>
      </c>
      <c r="E2">
        <v>0</v>
      </c>
      <c r="F2">
        <v>26</v>
      </c>
      <c r="G2">
        <v>71</v>
      </c>
    </row>
    <row r="3" spans="1:7" x14ac:dyDescent="0.25">
      <c r="A3">
        <v>2</v>
      </c>
      <c r="B3" t="s">
        <v>154</v>
      </c>
      <c r="C3">
        <v>1</v>
      </c>
      <c r="D3">
        <v>10</v>
      </c>
      <c r="E3">
        <v>0</v>
      </c>
      <c r="F3">
        <v>421</v>
      </c>
      <c r="G3">
        <v>1157</v>
      </c>
    </row>
    <row r="4" spans="1:7" x14ac:dyDescent="0.25">
      <c r="A4">
        <v>3</v>
      </c>
      <c r="B4" t="s">
        <v>122</v>
      </c>
      <c r="C4">
        <v>3</v>
      </c>
      <c r="D4">
        <v>840</v>
      </c>
      <c r="E4">
        <v>0</v>
      </c>
      <c r="F4">
        <v>27</v>
      </c>
      <c r="G4">
        <v>502</v>
      </c>
    </row>
    <row r="5" spans="1:7" x14ac:dyDescent="0.25">
      <c r="A5">
        <v>4</v>
      </c>
      <c r="B5" t="s">
        <v>123</v>
      </c>
      <c r="C5">
        <v>24</v>
      </c>
      <c r="D5">
        <v>60</v>
      </c>
      <c r="E5">
        <v>0</v>
      </c>
      <c r="F5">
        <v>529</v>
      </c>
      <c r="G5">
        <v>618</v>
      </c>
    </row>
    <row r="6" spans="1:7" x14ac:dyDescent="0.25">
      <c r="A6">
        <v>5</v>
      </c>
      <c r="B6" t="s">
        <v>153</v>
      </c>
      <c r="C6">
        <v>77</v>
      </c>
      <c r="D6">
        <v>2</v>
      </c>
      <c r="E6">
        <v>0</v>
      </c>
      <c r="F6">
        <v>2</v>
      </c>
      <c r="G6">
        <v>414</v>
      </c>
    </row>
    <row r="7" spans="1:7" x14ac:dyDescent="0.25">
      <c r="A7">
        <v>6</v>
      </c>
      <c r="B7" t="s">
        <v>102</v>
      </c>
      <c r="C7">
        <v>69</v>
      </c>
      <c r="D7">
        <v>72</v>
      </c>
      <c r="E7">
        <v>0</v>
      </c>
      <c r="F7">
        <v>362</v>
      </c>
      <c r="G7">
        <v>815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763</v>
      </c>
      <c r="B2" t="s">
        <v>108</v>
      </c>
      <c r="C2" t="s">
        <v>159</v>
      </c>
    </row>
    <row r="3" spans="1:3" x14ac:dyDescent="0.25">
      <c r="A3">
        <v>747</v>
      </c>
      <c r="B3" t="s">
        <v>108</v>
      </c>
      <c r="C3" t="s">
        <v>160</v>
      </c>
    </row>
    <row r="4" spans="1:3" x14ac:dyDescent="0.25">
      <c r="A4">
        <v>741</v>
      </c>
      <c r="B4" t="s">
        <v>108</v>
      </c>
      <c r="C4" t="s">
        <v>161</v>
      </c>
    </row>
    <row r="5" spans="1:3" x14ac:dyDescent="0.25">
      <c r="A5">
        <v>797</v>
      </c>
      <c r="B5" t="s">
        <v>108</v>
      </c>
      <c r="C5" t="s">
        <v>162</v>
      </c>
    </row>
    <row r="6" spans="1:3" x14ac:dyDescent="0.25">
      <c r="A6">
        <v>799</v>
      </c>
      <c r="B6" t="s">
        <v>108</v>
      </c>
      <c r="C6" t="s">
        <v>163</v>
      </c>
    </row>
    <row r="7" spans="1:3" x14ac:dyDescent="0.25">
      <c r="A7">
        <v>3675</v>
      </c>
      <c r="B7" t="s">
        <v>5</v>
      </c>
      <c r="C7" t="s">
        <v>159</v>
      </c>
    </row>
    <row r="8" spans="1:3" x14ac:dyDescent="0.25">
      <c r="A8">
        <v>3669</v>
      </c>
      <c r="B8" t="s">
        <v>5</v>
      </c>
      <c r="C8" t="s">
        <v>160</v>
      </c>
    </row>
    <row r="9" spans="1:3" x14ac:dyDescent="0.25">
      <c r="A9">
        <v>3663</v>
      </c>
      <c r="B9" t="s">
        <v>5</v>
      </c>
      <c r="C9" t="s">
        <v>161</v>
      </c>
    </row>
    <row r="10" spans="1:3" x14ac:dyDescent="0.25">
      <c r="A10">
        <v>3622</v>
      </c>
      <c r="B10" t="s">
        <v>5</v>
      </c>
      <c r="C10" t="s">
        <v>162</v>
      </c>
    </row>
    <row r="11" spans="1:3" x14ac:dyDescent="0.25">
      <c r="A11">
        <v>3620</v>
      </c>
      <c r="B11" t="s">
        <v>5</v>
      </c>
      <c r="C11" t="s">
        <v>163</v>
      </c>
    </row>
    <row r="12" spans="1:3" x14ac:dyDescent="0.25">
      <c r="A12">
        <v>123</v>
      </c>
      <c r="B12" t="s">
        <v>6</v>
      </c>
      <c r="C12" t="s">
        <v>159</v>
      </c>
    </row>
    <row r="13" spans="1:3" x14ac:dyDescent="0.25">
      <c r="A13">
        <v>147</v>
      </c>
      <c r="B13" t="s">
        <v>6</v>
      </c>
      <c r="C13" t="s">
        <v>160</v>
      </c>
    </row>
    <row r="14" spans="1:3" x14ac:dyDescent="0.25">
      <c r="A14">
        <v>134</v>
      </c>
      <c r="B14" t="s">
        <v>6</v>
      </c>
      <c r="C14" t="s">
        <v>161</v>
      </c>
    </row>
    <row r="15" spans="1:3" x14ac:dyDescent="0.25">
      <c r="A15">
        <v>194</v>
      </c>
      <c r="B15" t="s">
        <v>6</v>
      </c>
      <c r="C15" t="s">
        <v>162</v>
      </c>
    </row>
    <row r="16" spans="1:3" x14ac:dyDescent="0.25">
      <c r="A16">
        <v>262</v>
      </c>
      <c r="B16" t="s">
        <v>6</v>
      </c>
      <c r="C16" t="s">
        <v>163</v>
      </c>
    </row>
    <row r="17" spans="1:3" x14ac:dyDescent="0.25">
      <c r="A17">
        <v>147</v>
      </c>
      <c r="B17" t="s">
        <v>7</v>
      </c>
      <c r="C17" t="s">
        <v>159</v>
      </c>
    </row>
    <row r="18" spans="1:3" x14ac:dyDescent="0.25">
      <c r="A18">
        <v>126</v>
      </c>
      <c r="B18" t="s">
        <v>7</v>
      </c>
      <c r="C18" t="s">
        <v>160</v>
      </c>
    </row>
    <row r="19" spans="1:3" x14ac:dyDescent="0.25">
      <c r="A19">
        <v>143</v>
      </c>
      <c r="B19" t="s">
        <v>7</v>
      </c>
      <c r="C19" t="s">
        <v>161</v>
      </c>
    </row>
    <row r="20" spans="1:3" x14ac:dyDescent="0.25">
      <c r="A20">
        <v>198</v>
      </c>
      <c r="B20" t="s">
        <v>7</v>
      </c>
      <c r="C20" t="s">
        <v>162</v>
      </c>
    </row>
    <row r="21" spans="1:3" x14ac:dyDescent="0.25">
      <c r="A21" s="2">
        <v>193</v>
      </c>
      <c r="B21" s="2" t="s">
        <v>7</v>
      </c>
      <c r="C21" s="2" t="s">
        <v>163</v>
      </c>
    </row>
    <row r="22" spans="1:3" x14ac:dyDescent="0.25">
      <c r="A22" s="2">
        <v>0</v>
      </c>
      <c r="B22" s="2" t="s">
        <v>132</v>
      </c>
      <c r="C22" s="2" t="s">
        <v>159</v>
      </c>
    </row>
    <row r="23" spans="1:3" x14ac:dyDescent="0.25">
      <c r="A23" s="2">
        <v>0</v>
      </c>
      <c r="B23" s="2" t="s">
        <v>132</v>
      </c>
      <c r="C23" s="2" t="s">
        <v>160</v>
      </c>
    </row>
    <row r="24" spans="1:3" x14ac:dyDescent="0.25">
      <c r="A24" s="2">
        <v>0</v>
      </c>
      <c r="B24" s="2" t="s">
        <v>132</v>
      </c>
      <c r="C24" s="2" t="s">
        <v>161</v>
      </c>
    </row>
    <row r="25" spans="1:3" x14ac:dyDescent="0.25">
      <c r="A25" s="2">
        <v>0</v>
      </c>
      <c r="B25" s="2" t="s">
        <v>132</v>
      </c>
      <c r="C25" s="2" t="s">
        <v>162</v>
      </c>
    </row>
    <row r="26" spans="1:3" x14ac:dyDescent="0.25">
      <c r="A26" s="2">
        <v>0</v>
      </c>
      <c r="B26" s="2" t="s">
        <v>132</v>
      </c>
      <c r="C26" s="2" t="s">
        <v>163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2640</v>
      </c>
      <c r="C2" t="s">
        <v>34</v>
      </c>
    </row>
    <row r="3" spans="1:3" x14ac:dyDescent="0.25">
      <c r="A3" t="s">
        <v>112</v>
      </c>
      <c r="B3">
        <v>27525</v>
      </c>
      <c r="C3" t="s">
        <v>34</v>
      </c>
    </row>
    <row r="4" spans="1:3" x14ac:dyDescent="0.25">
      <c r="A4" t="s">
        <v>113</v>
      </c>
      <c r="B4">
        <v>1090</v>
      </c>
      <c r="C4" t="s">
        <v>34</v>
      </c>
    </row>
    <row r="5" spans="1:3" x14ac:dyDescent="0.25">
      <c r="A5" t="s">
        <v>30</v>
      </c>
      <c r="B5">
        <v>44256</v>
      </c>
      <c r="C5" t="s">
        <v>34</v>
      </c>
    </row>
    <row r="6" spans="1:3" x14ac:dyDescent="0.25">
      <c r="A6" t="s">
        <v>111</v>
      </c>
      <c r="B6">
        <v>80</v>
      </c>
      <c r="C6" t="s">
        <v>24</v>
      </c>
    </row>
    <row r="7" spans="1:3" x14ac:dyDescent="0.25">
      <c r="A7" t="s">
        <v>112</v>
      </c>
      <c r="B7">
        <v>791</v>
      </c>
      <c r="C7" t="s">
        <v>24</v>
      </c>
    </row>
    <row r="8" spans="1:3" x14ac:dyDescent="0.25">
      <c r="A8" t="s">
        <v>113</v>
      </c>
      <c r="B8">
        <v>58</v>
      </c>
      <c r="C8" t="s">
        <v>24</v>
      </c>
    </row>
    <row r="9" spans="1:3" x14ac:dyDescent="0.25">
      <c r="A9" t="s">
        <v>30</v>
      </c>
      <c r="B9">
        <v>1401</v>
      </c>
      <c r="C9" t="s">
        <v>24</v>
      </c>
    </row>
    <row r="10" spans="1:3" x14ac:dyDescent="0.25">
      <c r="A10" t="s">
        <v>111</v>
      </c>
      <c r="B10">
        <v>132</v>
      </c>
      <c r="C10" t="s">
        <v>35</v>
      </c>
    </row>
    <row r="11" spans="1:3" x14ac:dyDescent="0.25">
      <c r="A11" t="s">
        <v>112</v>
      </c>
      <c r="B11">
        <v>1940</v>
      </c>
      <c r="C11" t="s">
        <v>35</v>
      </c>
    </row>
    <row r="12" spans="1:3" x14ac:dyDescent="0.25">
      <c r="A12" t="s">
        <v>113</v>
      </c>
      <c r="B12">
        <v>88</v>
      </c>
      <c r="C12" t="s">
        <v>35</v>
      </c>
    </row>
    <row r="13" spans="1:3" x14ac:dyDescent="0.25">
      <c r="A13" t="s">
        <v>30</v>
      </c>
      <c r="B13">
        <v>3685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460</v>
      </c>
      <c r="B2" t="s">
        <v>133</v>
      </c>
      <c r="C2" t="s">
        <v>3</v>
      </c>
      <c r="D2">
        <v>1</v>
      </c>
    </row>
    <row r="3" spans="1:4" x14ac:dyDescent="0.25">
      <c r="A3">
        <v>272</v>
      </c>
      <c r="B3" t="s">
        <v>133</v>
      </c>
      <c r="C3" t="s">
        <v>77</v>
      </c>
      <c r="D3">
        <v>1</v>
      </c>
    </row>
    <row r="4" spans="1:4" x14ac:dyDescent="0.25">
      <c r="A4">
        <v>32</v>
      </c>
      <c r="B4" t="s">
        <v>164</v>
      </c>
      <c r="C4" t="s">
        <v>3</v>
      </c>
      <c r="D4">
        <v>2</v>
      </c>
    </row>
    <row r="5" spans="1:4" x14ac:dyDescent="0.25">
      <c r="A5">
        <v>35</v>
      </c>
      <c r="B5" t="s">
        <v>164</v>
      </c>
      <c r="C5" t="s">
        <v>77</v>
      </c>
      <c r="D5">
        <v>2</v>
      </c>
    </row>
    <row r="6" spans="1:4" x14ac:dyDescent="0.25">
      <c r="A6">
        <v>0</v>
      </c>
      <c r="B6" t="s">
        <v>165</v>
      </c>
      <c r="C6" t="s">
        <v>3</v>
      </c>
      <c r="D6">
        <v>3</v>
      </c>
    </row>
    <row r="7" spans="1:4" x14ac:dyDescent="0.25">
      <c r="A7">
        <v>0</v>
      </c>
      <c r="B7" t="s">
        <v>165</v>
      </c>
      <c r="C7" t="s">
        <v>77</v>
      </c>
      <c r="D7">
        <v>3</v>
      </c>
    </row>
    <row r="8" spans="1:4" x14ac:dyDescent="0.25">
      <c r="A8">
        <v>7</v>
      </c>
      <c r="B8" t="s">
        <v>166</v>
      </c>
      <c r="C8" t="s">
        <v>3</v>
      </c>
      <c r="D8">
        <v>4</v>
      </c>
    </row>
    <row r="9" spans="1:4" x14ac:dyDescent="0.25">
      <c r="A9">
        <v>5</v>
      </c>
      <c r="B9" t="s">
        <v>166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29735</v>
      </c>
      <c r="C2" t="s">
        <v>34</v>
      </c>
    </row>
    <row r="3" spans="1:3" x14ac:dyDescent="0.25">
      <c r="A3" t="s">
        <v>112</v>
      </c>
      <c r="B3">
        <v>251806</v>
      </c>
      <c r="C3" t="s">
        <v>34</v>
      </c>
    </row>
    <row r="4" spans="1:3" x14ac:dyDescent="0.25">
      <c r="A4" t="s">
        <v>113</v>
      </c>
      <c r="B4">
        <v>9734</v>
      </c>
      <c r="C4" t="s">
        <v>34</v>
      </c>
    </row>
    <row r="5" spans="1:3" x14ac:dyDescent="0.25">
      <c r="A5" t="s">
        <v>30</v>
      </c>
      <c r="B5">
        <v>399048</v>
      </c>
      <c r="C5" t="s">
        <v>34</v>
      </c>
    </row>
    <row r="6" spans="1:3" x14ac:dyDescent="0.25">
      <c r="A6" t="s">
        <v>111</v>
      </c>
      <c r="B6">
        <v>713</v>
      </c>
      <c r="C6" t="s">
        <v>24</v>
      </c>
    </row>
    <row r="7" spans="1:3" x14ac:dyDescent="0.25">
      <c r="A7" t="s">
        <v>112</v>
      </c>
      <c r="B7">
        <v>6237</v>
      </c>
      <c r="C7" t="s">
        <v>24</v>
      </c>
    </row>
    <row r="8" spans="1:3" x14ac:dyDescent="0.25">
      <c r="A8" t="s">
        <v>113</v>
      </c>
      <c r="B8">
        <v>594</v>
      </c>
      <c r="C8" t="s">
        <v>24</v>
      </c>
    </row>
    <row r="9" spans="1:3" x14ac:dyDescent="0.25">
      <c r="A9" t="s">
        <v>30</v>
      </c>
      <c r="B9">
        <v>11750</v>
      </c>
      <c r="C9" t="s">
        <v>24</v>
      </c>
    </row>
    <row r="10" spans="1:3" x14ac:dyDescent="0.25">
      <c r="A10" t="s">
        <v>111</v>
      </c>
      <c r="B10">
        <v>1301</v>
      </c>
      <c r="C10" t="s">
        <v>35</v>
      </c>
    </row>
    <row r="11" spans="1:3" x14ac:dyDescent="0.25">
      <c r="A11" t="s">
        <v>112</v>
      </c>
      <c r="B11">
        <v>16703</v>
      </c>
      <c r="C11" t="s">
        <v>35</v>
      </c>
    </row>
    <row r="12" spans="1:3" x14ac:dyDescent="0.25">
      <c r="A12" t="s">
        <v>113</v>
      </c>
      <c r="B12">
        <v>932</v>
      </c>
      <c r="C12" t="s">
        <v>35</v>
      </c>
    </row>
    <row r="13" spans="1:3" x14ac:dyDescent="0.25">
      <c r="A13" t="s">
        <v>30</v>
      </c>
      <c r="B13">
        <v>29746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3623</v>
      </c>
      <c r="B2" t="s">
        <v>133</v>
      </c>
      <c r="C2" t="s">
        <v>3</v>
      </c>
      <c r="D2">
        <v>1</v>
      </c>
    </row>
    <row r="3" spans="1:4" x14ac:dyDescent="0.25">
      <c r="A3">
        <v>3121</v>
      </c>
      <c r="B3" t="s">
        <v>133</v>
      </c>
      <c r="C3" t="s">
        <v>77</v>
      </c>
      <c r="D3">
        <v>1</v>
      </c>
    </row>
    <row r="4" spans="1:4" x14ac:dyDescent="0.25">
      <c r="A4">
        <v>408</v>
      </c>
      <c r="B4" t="s">
        <v>164</v>
      </c>
      <c r="C4" t="s">
        <v>3</v>
      </c>
      <c r="D4">
        <v>2</v>
      </c>
    </row>
    <row r="5" spans="1:4" x14ac:dyDescent="0.25">
      <c r="A5">
        <v>371</v>
      </c>
      <c r="B5" t="s">
        <v>164</v>
      </c>
      <c r="C5" t="s">
        <v>77</v>
      </c>
      <c r="D5">
        <v>2</v>
      </c>
    </row>
    <row r="6" spans="1:4" x14ac:dyDescent="0.25">
      <c r="A6">
        <v>0</v>
      </c>
      <c r="B6" t="s">
        <v>165</v>
      </c>
      <c r="C6" t="s">
        <v>3</v>
      </c>
      <c r="D6">
        <v>3</v>
      </c>
    </row>
    <row r="7" spans="1:4" x14ac:dyDescent="0.25">
      <c r="A7">
        <v>14</v>
      </c>
      <c r="B7" t="s">
        <v>165</v>
      </c>
      <c r="C7" t="s">
        <v>77</v>
      </c>
      <c r="D7">
        <v>3</v>
      </c>
    </row>
    <row r="8" spans="1:4" x14ac:dyDescent="0.25">
      <c r="A8">
        <v>56</v>
      </c>
      <c r="B8" t="s">
        <v>166</v>
      </c>
      <c r="C8" t="s">
        <v>3</v>
      </c>
      <c r="D8">
        <v>4</v>
      </c>
    </row>
    <row r="9" spans="1:4" x14ac:dyDescent="0.25">
      <c r="A9">
        <v>38</v>
      </c>
      <c r="B9" t="s">
        <v>166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17027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524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306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18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6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6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1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10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903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2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15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3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6113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250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107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9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347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5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17097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105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93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1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4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1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1177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67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52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37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438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42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11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772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1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135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125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37297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880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665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13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2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6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2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11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1872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29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8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3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6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7</v>
      </c>
      <c r="C2" t="s">
        <v>85</v>
      </c>
      <c r="D2" t="s">
        <v>3</v>
      </c>
    </row>
    <row r="3" spans="1:4" x14ac:dyDescent="0.25">
      <c r="A3">
        <v>2</v>
      </c>
      <c r="B3">
        <v>4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130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126</v>
      </c>
      <c r="C1" t="s">
        <v>30</v>
      </c>
      <c r="D1" t="s">
        <v>127</v>
      </c>
    </row>
    <row r="2" spans="1:4" x14ac:dyDescent="0.25">
      <c r="A2">
        <v>1</v>
      </c>
      <c r="B2" t="s">
        <v>128</v>
      </c>
      <c r="C2">
        <v>0</v>
      </c>
      <c r="D2">
        <v>0</v>
      </c>
    </row>
    <row r="3" spans="1:4" x14ac:dyDescent="0.25">
      <c r="A3">
        <v>2</v>
      </c>
      <c r="B3" t="s">
        <v>129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152</v>
      </c>
      <c r="C2" t="s">
        <v>31</v>
      </c>
      <c r="D2" t="s">
        <v>30</v>
      </c>
      <c r="E2">
        <v>1</v>
      </c>
      <c r="F2">
        <v>182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82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65</v>
      </c>
      <c r="G4">
        <v>1</v>
      </c>
    </row>
    <row r="5" spans="1:7" x14ac:dyDescent="0.25">
      <c r="A5">
        <v>4</v>
      </c>
      <c r="B5" t="s">
        <v>153</v>
      </c>
      <c r="C5" t="s">
        <v>31</v>
      </c>
      <c r="D5" t="s">
        <v>30</v>
      </c>
      <c r="E5">
        <v>1</v>
      </c>
      <c r="F5">
        <v>23</v>
      </c>
      <c r="G5">
        <v>1</v>
      </c>
    </row>
    <row r="6" spans="1:7" x14ac:dyDescent="0.25">
      <c r="A6">
        <v>5</v>
      </c>
      <c r="B6" t="s">
        <v>154</v>
      </c>
      <c r="C6" t="s">
        <v>31</v>
      </c>
      <c r="D6" t="s">
        <v>30</v>
      </c>
      <c r="E6">
        <v>1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107</v>
      </c>
      <c r="G7">
        <v>1</v>
      </c>
    </row>
    <row r="8" spans="1:7" x14ac:dyDescent="0.25">
      <c r="A8">
        <v>1</v>
      </c>
      <c r="B8" t="s">
        <v>152</v>
      </c>
      <c r="C8" t="s">
        <v>31</v>
      </c>
      <c r="D8" t="s">
        <v>10</v>
      </c>
      <c r="E8">
        <v>2</v>
      </c>
      <c r="F8">
        <v>235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145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81</v>
      </c>
      <c r="G10">
        <v>1</v>
      </c>
    </row>
    <row r="11" spans="1:7" x14ac:dyDescent="0.2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29</v>
      </c>
      <c r="G11">
        <v>1</v>
      </c>
    </row>
    <row r="12" spans="1:7" x14ac:dyDescent="0.25">
      <c r="A12">
        <v>5</v>
      </c>
      <c r="B12" t="s">
        <v>154</v>
      </c>
      <c r="C12" t="s">
        <v>31</v>
      </c>
      <c r="D12" t="s">
        <v>10</v>
      </c>
      <c r="E12">
        <v>2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126</v>
      </c>
      <c r="G13">
        <v>1</v>
      </c>
    </row>
    <row r="14" spans="1:7" x14ac:dyDescent="0.2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187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134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71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26</v>
      </c>
      <c r="G17">
        <v>2</v>
      </c>
    </row>
    <row r="18" spans="1:7" x14ac:dyDescent="0.2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4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122</v>
      </c>
      <c r="G19">
        <v>2</v>
      </c>
    </row>
    <row r="20" spans="1:7" x14ac:dyDescent="0.2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242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232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88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32</v>
      </c>
      <c r="G23">
        <v>2</v>
      </c>
    </row>
    <row r="24" spans="1:7" x14ac:dyDescent="0.2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4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151</v>
      </c>
      <c r="G25">
        <v>2</v>
      </c>
    </row>
    <row r="26" spans="1:7" x14ac:dyDescent="0.2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3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3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5</v>
      </c>
      <c r="G29">
        <v>3</v>
      </c>
    </row>
    <row r="30" spans="1:7" x14ac:dyDescent="0.2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9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9</v>
      </c>
      <c r="G31">
        <v>3</v>
      </c>
    </row>
    <row r="32" spans="1:7" x14ac:dyDescent="0.2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3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3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5</v>
      </c>
      <c r="G35">
        <v>3</v>
      </c>
    </row>
    <row r="36" spans="1:7" x14ac:dyDescent="0.2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20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9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152</v>
      </c>
      <c r="C2" t="s">
        <v>31</v>
      </c>
      <c r="D2" t="s">
        <v>30</v>
      </c>
      <c r="E2">
        <v>1</v>
      </c>
      <c r="F2">
        <v>1909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475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925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237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155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893</v>
      </c>
      <c r="G7">
        <v>1</v>
      </c>
    </row>
    <row r="8" spans="1:7" x14ac:dyDescent="0.25">
      <c r="A8">
        <v>1</v>
      </c>
      <c r="B8" t="s">
        <v>152</v>
      </c>
      <c r="C8" t="s">
        <v>31</v>
      </c>
      <c r="D8" t="s">
        <v>10</v>
      </c>
      <c r="E8">
        <v>2</v>
      </c>
      <c r="F8">
        <v>2546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978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1363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10</v>
      </c>
      <c r="E11">
        <v>2</v>
      </c>
      <c r="F11">
        <v>371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208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1072</v>
      </c>
      <c r="G13">
        <v>1</v>
      </c>
    </row>
    <row r="14" spans="1:7" x14ac:dyDescent="0.2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1944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808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1047</v>
      </c>
      <c r="G16">
        <v>2</v>
      </c>
    </row>
    <row r="17" spans="1:7" x14ac:dyDescent="0.25">
      <c r="A17">
        <v>4</v>
      </c>
      <c r="B17" t="s">
        <v>154</v>
      </c>
      <c r="C17" s="2" t="s">
        <v>55</v>
      </c>
      <c r="D17" t="s">
        <v>30</v>
      </c>
      <c r="E17">
        <v>1</v>
      </c>
      <c r="F17" s="2">
        <v>315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173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1063</v>
      </c>
      <c r="G19">
        <v>2</v>
      </c>
    </row>
    <row r="20" spans="1:7" x14ac:dyDescent="0.2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2639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1676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1563</v>
      </c>
      <c r="G22">
        <v>2</v>
      </c>
    </row>
    <row r="23" spans="1:7" x14ac:dyDescent="0.25">
      <c r="A23">
        <v>4</v>
      </c>
      <c r="B23" t="s">
        <v>154</v>
      </c>
      <c r="C23" s="2" t="s">
        <v>55</v>
      </c>
      <c r="D23" t="s">
        <v>10</v>
      </c>
      <c r="E23">
        <v>2</v>
      </c>
      <c r="F23" s="2">
        <v>523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247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1348</v>
      </c>
      <c r="G25">
        <v>2</v>
      </c>
    </row>
    <row r="26" spans="1:7" x14ac:dyDescent="0.2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15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12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7</v>
      </c>
      <c r="G28">
        <v>3</v>
      </c>
    </row>
    <row r="29" spans="1:7" x14ac:dyDescent="0.25">
      <c r="A29">
        <v>4</v>
      </c>
      <c r="B29" t="s">
        <v>154</v>
      </c>
      <c r="C29" t="s">
        <v>103</v>
      </c>
      <c r="D29" t="s">
        <v>30</v>
      </c>
      <c r="E29">
        <v>1</v>
      </c>
      <c r="F29">
        <v>19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32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38</v>
      </c>
      <c r="G31">
        <v>3</v>
      </c>
    </row>
    <row r="32" spans="1:7" x14ac:dyDescent="0.2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18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29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8</v>
      </c>
      <c r="G34">
        <v>3</v>
      </c>
    </row>
    <row r="35" spans="1:7" x14ac:dyDescent="0.25">
      <c r="A35">
        <v>4</v>
      </c>
      <c r="B35" t="s">
        <v>154</v>
      </c>
      <c r="C35" t="s">
        <v>103</v>
      </c>
      <c r="D35" t="s">
        <v>10</v>
      </c>
      <c r="E35">
        <v>2</v>
      </c>
      <c r="F35">
        <v>53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63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38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3993</v>
      </c>
      <c r="D2">
        <v>2464</v>
      </c>
      <c r="E2">
        <v>183</v>
      </c>
    </row>
    <row r="3" spans="1:5" x14ac:dyDescent="0.25">
      <c r="A3">
        <v>2</v>
      </c>
      <c r="B3" t="s">
        <v>125</v>
      </c>
      <c r="C3">
        <v>520</v>
      </c>
      <c r="D3">
        <v>402</v>
      </c>
      <c r="E3">
        <v>11</v>
      </c>
    </row>
    <row r="4" spans="1:5" x14ac:dyDescent="0.25">
      <c r="A4">
        <v>3</v>
      </c>
      <c r="B4" t="s">
        <v>155</v>
      </c>
      <c r="C4">
        <v>234</v>
      </c>
      <c r="D4">
        <v>227</v>
      </c>
      <c r="E4">
        <v>3</v>
      </c>
    </row>
    <row r="5" spans="1:5" x14ac:dyDescent="0.25">
      <c r="A5" s="2">
        <v>4</v>
      </c>
      <c r="B5" s="2" t="s">
        <v>136</v>
      </c>
      <c r="C5" s="2">
        <v>232</v>
      </c>
      <c r="D5" s="2">
        <v>193</v>
      </c>
      <c r="E5" s="2">
        <v>4</v>
      </c>
    </row>
    <row r="6" spans="1:5" x14ac:dyDescent="0.25">
      <c r="A6" s="2">
        <v>5</v>
      </c>
      <c r="B6" s="2" t="s">
        <v>137</v>
      </c>
      <c r="C6" s="2">
        <v>110</v>
      </c>
      <c r="D6" s="2">
        <v>105</v>
      </c>
      <c r="E6" s="2">
        <v>27</v>
      </c>
    </row>
    <row r="7" spans="1:5" x14ac:dyDescent="0.25">
      <c r="A7" s="2">
        <v>6</v>
      </c>
      <c r="B7" s="2" t="s">
        <v>102</v>
      </c>
      <c r="C7" s="2">
        <v>444</v>
      </c>
      <c r="D7" s="2">
        <v>373</v>
      </c>
      <c r="E7" s="2">
        <v>65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63</v>
      </c>
      <c r="D2" s="2">
        <v>53</v>
      </c>
      <c r="E2" s="2">
        <v>23</v>
      </c>
    </row>
    <row r="3" spans="1:5" x14ac:dyDescent="0.25">
      <c r="A3" s="2">
        <v>2</v>
      </c>
      <c r="B3" s="2" t="s">
        <v>156</v>
      </c>
      <c r="C3" s="2">
        <v>39</v>
      </c>
      <c r="D3" s="2">
        <v>39</v>
      </c>
      <c r="E3" s="2">
        <v>9</v>
      </c>
    </row>
    <row r="4" spans="1:5" x14ac:dyDescent="0.25">
      <c r="A4" s="2">
        <v>3</v>
      </c>
      <c r="B4" s="2" t="s">
        <v>125</v>
      </c>
      <c r="C4" s="2">
        <v>25</v>
      </c>
      <c r="D4" s="2">
        <v>22</v>
      </c>
      <c r="E4" s="2">
        <v>9</v>
      </c>
    </row>
    <row r="5" spans="1:5" x14ac:dyDescent="0.25">
      <c r="A5" s="2">
        <v>4</v>
      </c>
      <c r="B5" s="2" t="s">
        <v>157</v>
      </c>
      <c r="C5" s="2">
        <v>24</v>
      </c>
      <c r="D5" s="2">
        <v>18</v>
      </c>
      <c r="E5" s="2">
        <v>8</v>
      </c>
    </row>
    <row r="6" spans="1:5" x14ac:dyDescent="0.25">
      <c r="A6" s="2">
        <v>5</v>
      </c>
      <c r="B6" s="2" t="s">
        <v>158</v>
      </c>
      <c r="C6" s="2">
        <v>14</v>
      </c>
      <c r="D6" s="2">
        <v>13</v>
      </c>
      <c r="E6" s="2">
        <v>8</v>
      </c>
    </row>
    <row r="7" spans="1:5" x14ac:dyDescent="0.25">
      <c r="A7" s="2">
        <v>6</v>
      </c>
      <c r="B7" s="2" t="s">
        <v>102</v>
      </c>
      <c r="C7" s="2">
        <v>58</v>
      </c>
      <c r="D7" s="2">
        <v>38</v>
      </c>
      <c r="E7" s="2">
        <v>13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149</v>
      </c>
      <c r="B2" s="1" t="s">
        <v>150</v>
      </c>
      <c r="C2" s="1" t="s">
        <v>151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380</v>
      </c>
      <c r="B6" t="s">
        <v>51</v>
      </c>
      <c r="C6" t="s">
        <v>65</v>
      </c>
      <c r="D6">
        <v>1</v>
      </c>
    </row>
    <row r="7" spans="1:4" x14ac:dyDescent="0.25">
      <c r="A7">
        <v>1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Otyś Rafał</cp:lastModifiedBy>
  <cp:lastPrinted>2015-01-07T11:10:02Z</cp:lastPrinted>
  <dcterms:created xsi:type="dcterms:W3CDTF">2014-07-29T18:33:30Z</dcterms:created>
  <dcterms:modified xsi:type="dcterms:W3CDTF">2022-11-21T10:06:32Z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