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 tabRatio="618" activeTab="2"/>
  </bookViews>
  <sheets>
    <sheet name="(A) ZAŁOŻENIA" sheetId="1" r:id="rId1"/>
    <sheet name="(B)Obliczenia wlasne" sheetId="14" r:id="rId2"/>
    <sheet name="(C) Luka finansowa" sheetId="24" r:id="rId3"/>
    <sheet name="Wsk dyskont" sheetId="25" state="hidden" r:id="rId4"/>
  </sheets>
  <externalReferences>
    <externalReference r:id="rId5"/>
  </externalReferences>
  <definedNames>
    <definedName name="__xlnm.Print_Area">'(A) ZAŁOŻENIA'!$C$1:$AG$5</definedName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'[1](F) LUKA FINANSOWA'!$A$1:$AH$40</definedName>
    <definedName name="__xlnm.Print_Area_7">#REF!</definedName>
    <definedName name="__xlnm.Print_Area_8">#REF!</definedName>
    <definedName name="__xlnm.Print_Titles">(#REF!,#REF!)</definedName>
    <definedName name="__xlnm.Print_Titles_1">#REF!</definedName>
    <definedName name="__xlnm.Print_Titles_2">#REF!</definedName>
    <definedName name="MaksymalnaStopaWspółfinansowania">'(C) Luka finansowa'!$AF$36:$AF$37</definedName>
    <definedName name="_xlnm.Print_Area" localSheetId="0">'(A) ZAŁOŻENIA'!$C$1:$AG$5</definedName>
  </definedNames>
  <calcPr calcId="162913"/>
</workbook>
</file>

<file path=xl/calcChain.xml><?xml version="1.0" encoding="utf-8"?>
<calcChain xmlns="http://schemas.openxmlformats.org/spreadsheetml/2006/main">
  <c r="G47" i="24" l="1"/>
  <c r="G48" i="24"/>
  <c r="K54" i="24" l="1"/>
  <c r="I54" i="24"/>
  <c r="G54" i="24"/>
  <c r="E54" i="24"/>
  <c r="C54" i="24"/>
  <c r="E464" i="14"/>
  <c r="E459" i="14"/>
  <c r="G86" i="14"/>
  <c r="G85" i="14"/>
  <c r="G84" i="14"/>
  <c r="G83" i="14"/>
  <c r="G82" i="14"/>
  <c r="G77" i="14"/>
  <c r="F10" i="24"/>
  <c r="G80" i="14" l="1"/>
  <c r="G81" i="14"/>
  <c r="R37" i="14"/>
  <c r="R36" i="14"/>
  <c r="R32" i="14"/>
  <c r="R33" i="14"/>
  <c r="R30" i="14"/>
  <c r="R29" i="14"/>
  <c r="R27" i="14"/>
  <c r="R26" i="14"/>
  <c r="R24" i="14"/>
  <c r="R23" i="14"/>
  <c r="R21" i="14"/>
  <c r="R20" i="14"/>
  <c r="R18" i="14"/>
  <c r="R17" i="14"/>
  <c r="R15" i="14"/>
  <c r="R14" i="14"/>
  <c r="R12" i="14"/>
  <c r="R11" i="14"/>
  <c r="R9" i="14"/>
  <c r="R8" i="14"/>
  <c r="N43" i="14"/>
  <c r="O43" i="14"/>
  <c r="P43" i="14"/>
  <c r="Q43" i="14"/>
  <c r="N42" i="14"/>
  <c r="O42" i="14"/>
  <c r="P42" i="14"/>
  <c r="Q42" i="14"/>
  <c r="N41" i="14"/>
  <c r="O41" i="14"/>
  <c r="P41" i="14"/>
  <c r="Q41" i="14"/>
  <c r="N39" i="14"/>
  <c r="O39" i="14"/>
  <c r="P39" i="14"/>
  <c r="Q39" i="14"/>
  <c r="N35" i="14"/>
  <c r="O35" i="14"/>
  <c r="P35" i="14"/>
  <c r="Q35" i="14"/>
  <c r="N31" i="14"/>
  <c r="O31" i="14"/>
  <c r="P31" i="14"/>
  <c r="Q31" i="14"/>
  <c r="N28" i="14"/>
  <c r="O28" i="14"/>
  <c r="P28" i="14"/>
  <c r="Q28" i="14"/>
  <c r="N25" i="14"/>
  <c r="O25" i="14"/>
  <c r="P25" i="14"/>
  <c r="Q25" i="14"/>
  <c r="N22" i="14"/>
  <c r="O22" i="14"/>
  <c r="P22" i="14"/>
  <c r="Q22" i="14"/>
  <c r="N19" i="14"/>
  <c r="O19" i="14"/>
  <c r="P19" i="14"/>
  <c r="Q19" i="14"/>
  <c r="N16" i="14"/>
  <c r="O16" i="14"/>
  <c r="P16" i="14"/>
  <c r="Q16" i="14"/>
  <c r="N13" i="14"/>
  <c r="O13" i="14"/>
  <c r="P13" i="14"/>
  <c r="Q13" i="14"/>
  <c r="N10" i="14"/>
  <c r="O10" i="14"/>
  <c r="P10" i="14"/>
  <c r="Q10" i="14"/>
  <c r="N7" i="14"/>
  <c r="O7" i="14"/>
  <c r="P7" i="14"/>
  <c r="P38" i="14" s="1"/>
  <c r="Q7" i="14"/>
  <c r="Q38" i="14" l="1"/>
  <c r="P40" i="14"/>
  <c r="N38" i="14"/>
  <c r="F77" i="14"/>
  <c r="O38" i="14"/>
  <c r="O40" i="14"/>
  <c r="N40" i="14"/>
  <c r="Q40" i="14"/>
  <c r="F83" i="14"/>
  <c r="F84" i="14"/>
  <c r="F85" i="14"/>
  <c r="R7" i="14"/>
  <c r="C43" i="14"/>
  <c r="B43" i="14"/>
  <c r="C42" i="14"/>
  <c r="B42" i="14"/>
  <c r="B41" i="14"/>
  <c r="C41" i="14"/>
  <c r="G39" i="14"/>
  <c r="F39" i="14"/>
  <c r="E39" i="14"/>
  <c r="D39" i="14"/>
  <c r="C39" i="14"/>
  <c r="B39" i="14"/>
  <c r="R28" i="14"/>
  <c r="R25" i="14"/>
  <c r="R22" i="14"/>
  <c r="R13" i="14"/>
  <c r="R10" i="14"/>
  <c r="B31" i="14"/>
  <c r="D42" i="14"/>
  <c r="E42" i="14"/>
  <c r="F42" i="14"/>
  <c r="G42" i="14"/>
  <c r="H42" i="14"/>
  <c r="I42" i="14"/>
  <c r="J42" i="14"/>
  <c r="K42" i="14"/>
  <c r="L42" i="14"/>
  <c r="M42" i="14"/>
  <c r="H39" i="14"/>
  <c r="I39" i="14"/>
  <c r="J39" i="14"/>
  <c r="K39" i="14"/>
  <c r="L39" i="14"/>
  <c r="M39" i="14"/>
  <c r="C28" i="14"/>
  <c r="D28" i="14"/>
  <c r="E28" i="14"/>
  <c r="F28" i="14"/>
  <c r="G28" i="14"/>
  <c r="H28" i="14"/>
  <c r="I28" i="14"/>
  <c r="J28" i="14"/>
  <c r="K28" i="14"/>
  <c r="L28" i="14"/>
  <c r="M28" i="14"/>
  <c r="B28" i="14"/>
  <c r="C25" i="14"/>
  <c r="D25" i="14"/>
  <c r="E25" i="14"/>
  <c r="F25" i="14"/>
  <c r="G25" i="14"/>
  <c r="H25" i="14"/>
  <c r="I25" i="14"/>
  <c r="J25" i="14"/>
  <c r="K25" i="14"/>
  <c r="L25" i="14"/>
  <c r="M25" i="14"/>
  <c r="B25" i="14"/>
  <c r="C22" i="14"/>
  <c r="D22" i="14"/>
  <c r="E22" i="14"/>
  <c r="F22" i="14"/>
  <c r="G22" i="14"/>
  <c r="H22" i="14"/>
  <c r="I22" i="14"/>
  <c r="J22" i="14"/>
  <c r="K22" i="14"/>
  <c r="L22" i="14"/>
  <c r="M22" i="14"/>
  <c r="B22" i="14"/>
  <c r="C19" i="14"/>
  <c r="D19" i="14"/>
  <c r="E19" i="14"/>
  <c r="F19" i="14"/>
  <c r="G19" i="14"/>
  <c r="H19" i="14"/>
  <c r="I19" i="14"/>
  <c r="J19" i="14"/>
  <c r="K19" i="14"/>
  <c r="L19" i="14"/>
  <c r="M19" i="14"/>
  <c r="B19" i="14"/>
  <c r="C450" i="14"/>
  <c r="D450" i="14"/>
  <c r="E450" i="14"/>
  <c r="F450" i="14"/>
  <c r="G450" i="14"/>
  <c r="H450" i="14"/>
  <c r="I450" i="14"/>
  <c r="J450" i="14"/>
  <c r="K450" i="14"/>
  <c r="L450" i="14"/>
  <c r="M450" i="14"/>
  <c r="N450" i="14"/>
  <c r="O450" i="14"/>
  <c r="P450" i="14"/>
  <c r="B450" i="14"/>
  <c r="B451" i="14" s="1"/>
  <c r="B504" i="14" s="1"/>
  <c r="C429" i="14"/>
  <c r="D429" i="14"/>
  <c r="E429" i="14"/>
  <c r="F429" i="14"/>
  <c r="G429" i="14"/>
  <c r="H429" i="14"/>
  <c r="I429" i="14"/>
  <c r="J429" i="14"/>
  <c r="K429" i="14"/>
  <c r="L429" i="14"/>
  <c r="M429" i="14"/>
  <c r="N429" i="14"/>
  <c r="O429" i="14"/>
  <c r="P429" i="14"/>
  <c r="B429" i="14"/>
  <c r="C424" i="14"/>
  <c r="D424" i="14"/>
  <c r="E424" i="14"/>
  <c r="F424" i="14"/>
  <c r="G424" i="14"/>
  <c r="H424" i="14"/>
  <c r="I424" i="14"/>
  <c r="J424" i="14"/>
  <c r="K424" i="14"/>
  <c r="L424" i="14"/>
  <c r="M424" i="14"/>
  <c r="N424" i="14"/>
  <c r="O424" i="14"/>
  <c r="P424" i="14"/>
  <c r="B424" i="14"/>
  <c r="C422" i="14"/>
  <c r="D422" i="14"/>
  <c r="E422" i="14"/>
  <c r="F422" i="14"/>
  <c r="G422" i="14"/>
  <c r="H422" i="14"/>
  <c r="I422" i="14"/>
  <c r="J422" i="14"/>
  <c r="K422" i="14"/>
  <c r="L422" i="14"/>
  <c r="M422" i="14"/>
  <c r="N422" i="14"/>
  <c r="O422" i="14"/>
  <c r="P422" i="14"/>
  <c r="B422" i="14"/>
  <c r="C407" i="14"/>
  <c r="D407" i="14"/>
  <c r="E407" i="14"/>
  <c r="F407" i="14"/>
  <c r="G407" i="14"/>
  <c r="H407" i="14"/>
  <c r="I407" i="14"/>
  <c r="J407" i="14"/>
  <c r="K407" i="14"/>
  <c r="L407" i="14"/>
  <c r="M407" i="14"/>
  <c r="N407" i="14"/>
  <c r="O407" i="14"/>
  <c r="P407" i="14"/>
  <c r="B407" i="14"/>
  <c r="C392" i="14"/>
  <c r="D392" i="14"/>
  <c r="E392" i="14"/>
  <c r="F392" i="14"/>
  <c r="G392" i="14"/>
  <c r="H392" i="14"/>
  <c r="I392" i="14"/>
  <c r="J392" i="14"/>
  <c r="K392" i="14"/>
  <c r="L392" i="14"/>
  <c r="M392" i="14"/>
  <c r="N392" i="14"/>
  <c r="O392" i="14"/>
  <c r="P392" i="14"/>
  <c r="B392" i="14"/>
  <c r="C387" i="14"/>
  <c r="D387" i="14"/>
  <c r="E387" i="14"/>
  <c r="F387" i="14"/>
  <c r="G387" i="14"/>
  <c r="H387" i="14"/>
  <c r="I387" i="14"/>
  <c r="J387" i="14"/>
  <c r="K387" i="14"/>
  <c r="L387" i="14"/>
  <c r="M387" i="14"/>
  <c r="N387" i="14"/>
  <c r="O387" i="14"/>
  <c r="P387" i="14"/>
  <c r="B387" i="14"/>
  <c r="C385" i="14"/>
  <c r="D385" i="14"/>
  <c r="E385" i="14"/>
  <c r="F385" i="14"/>
  <c r="G385" i="14"/>
  <c r="H385" i="14"/>
  <c r="I385" i="14"/>
  <c r="J385" i="14"/>
  <c r="K385" i="14"/>
  <c r="L385" i="14"/>
  <c r="M385" i="14"/>
  <c r="N385" i="14"/>
  <c r="O385" i="14"/>
  <c r="P385" i="14"/>
  <c r="B385" i="14"/>
  <c r="C370" i="14"/>
  <c r="D370" i="14"/>
  <c r="E370" i="14"/>
  <c r="F370" i="14"/>
  <c r="G370" i="14"/>
  <c r="H370" i="14"/>
  <c r="I370" i="14"/>
  <c r="J370" i="14"/>
  <c r="K370" i="14"/>
  <c r="L370" i="14"/>
  <c r="M370" i="14"/>
  <c r="N370" i="14"/>
  <c r="O370" i="14"/>
  <c r="P370" i="14"/>
  <c r="B370" i="14"/>
  <c r="C355" i="14"/>
  <c r="D355" i="14"/>
  <c r="E355" i="14"/>
  <c r="F355" i="14"/>
  <c r="G355" i="14"/>
  <c r="H355" i="14"/>
  <c r="I355" i="14"/>
  <c r="J355" i="14"/>
  <c r="K355" i="14"/>
  <c r="L355" i="14"/>
  <c r="M355" i="14"/>
  <c r="N355" i="14"/>
  <c r="O355" i="14"/>
  <c r="P355" i="14"/>
  <c r="B355" i="14"/>
  <c r="C350" i="14"/>
  <c r="D350" i="14"/>
  <c r="E350" i="14"/>
  <c r="F350" i="14"/>
  <c r="G350" i="14"/>
  <c r="H350" i="14"/>
  <c r="I350" i="14"/>
  <c r="J350" i="14"/>
  <c r="K350" i="14"/>
  <c r="L350" i="14"/>
  <c r="M350" i="14"/>
  <c r="N350" i="14"/>
  <c r="O350" i="14"/>
  <c r="P350" i="14"/>
  <c r="B350" i="14"/>
  <c r="C348" i="14"/>
  <c r="D348" i="14"/>
  <c r="E348" i="14"/>
  <c r="F348" i="14"/>
  <c r="G348" i="14"/>
  <c r="H348" i="14"/>
  <c r="I348" i="14"/>
  <c r="J348" i="14"/>
  <c r="K348" i="14"/>
  <c r="L348" i="14"/>
  <c r="M348" i="14"/>
  <c r="N348" i="14"/>
  <c r="O348" i="14"/>
  <c r="P348" i="14"/>
  <c r="B348" i="14"/>
  <c r="C333" i="14"/>
  <c r="D333" i="14"/>
  <c r="E333" i="14"/>
  <c r="F333" i="14"/>
  <c r="G333" i="14"/>
  <c r="H333" i="14"/>
  <c r="I333" i="14"/>
  <c r="J333" i="14"/>
  <c r="K333" i="14"/>
  <c r="L333" i="14"/>
  <c r="M333" i="14"/>
  <c r="N333" i="14"/>
  <c r="O333" i="14"/>
  <c r="P333" i="14"/>
  <c r="B333" i="14"/>
  <c r="C273" i="14"/>
  <c r="D273" i="14"/>
  <c r="E273" i="14"/>
  <c r="F273" i="14"/>
  <c r="G273" i="14"/>
  <c r="H273" i="14"/>
  <c r="I273" i="14"/>
  <c r="J273" i="14"/>
  <c r="K273" i="14"/>
  <c r="L273" i="14"/>
  <c r="M273" i="14"/>
  <c r="N273" i="14"/>
  <c r="O273" i="14"/>
  <c r="P273" i="14"/>
  <c r="C268" i="14"/>
  <c r="D268" i="14"/>
  <c r="E268" i="14"/>
  <c r="F268" i="14"/>
  <c r="G268" i="14"/>
  <c r="H268" i="14"/>
  <c r="I268" i="14"/>
  <c r="J268" i="14"/>
  <c r="K268" i="14"/>
  <c r="L268" i="14"/>
  <c r="M268" i="14"/>
  <c r="N268" i="14"/>
  <c r="O268" i="14"/>
  <c r="P268" i="14"/>
  <c r="B273" i="14"/>
  <c r="B268" i="14"/>
  <c r="C242" i="14"/>
  <c r="D242" i="14"/>
  <c r="E242" i="14"/>
  <c r="F242" i="14"/>
  <c r="G242" i="14"/>
  <c r="H242" i="14"/>
  <c r="I242" i="14"/>
  <c r="J242" i="14"/>
  <c r="K242" i="14"/>
  <c r="L242" i="14"/>
  <c r="M242" i="14"/>
  <c r="N242" i="14"/>
  <c r="O242" i="14"/>
  <c r="P242" i="14"/>
  <c r="B242" i="14"/>
  <c r="C237" i="14"/>
  <c r="D237" i="14"/>
  <c r="E237" i="14"/>
  <c r="F237" i="14"/>
  <c r="G237" i="14"/>
  <c r="H237" i="14"/>
  <c r="I237" i="14"/>
  <c r="J237" i="14"/>
  <c r="K237" i="14"/>
  <c r="L237" i="14"/>
  <c r="M237" i="14"/>
  <c r="N237" i="14"/>
  <c r="O237" i="14"/>
  <c r="P237" i="14"/>
  <c r="B237" i="14"/>
  <c r="P299" i="14"/>
  <c r="C229" i="14"/>
  <c r="C230" i="14" s="1"/>
  <c r="C299" i="14"/>
  <c r="D229" i="14"/>
  <c r="D230" i="14" s="1"/>
  <c r="E21" i="24" s="1"/>
  <c r="E20" i="24" s="1"/>
  <c r="D299" i="14"/>
  <c r="E229" i="14"/>
  <c r="E230" i="14" s="1"/>
  <c r="E456" i="14" s="1"/>
  <c r="E299" i="14"/>
  <c r="F229" i="14"/>
  <c r="F230" i="14" s="1"/>
  <c r="F299" i="14"/>
  <c r="G229" i="14"/>
  <c r="G230" i="14" s="1"/>
  <c r="G475" i="14" s="1"/>
  <c r="G299" i="14"/>
  <c r="H229" i="14"/>
  <c r="H230" i="14" s="1"/>
  <c r="I229" i="14"/>
  <c r="I230" i="14" s="1"/>
  <c r="I500" i="14" s="1"/>
  <c r="I495" i="14" s="1"/>
  <c r="J229" i="14"/>
  <c r="J230" i="14" s="1"/>
  <c r="J456" i="14" s="1"/>
  <c r="K229" i="14"/>
  <c r="K230" i="14" s="1"/>
  <c r="K456" i="14" s="1"/>
  <c r="K299" i="14"/>
  <c r="L229" i="14"/>
  <c r="L230" i="14" s="1"/>
  <c r="L500" i="14" s="1"/>
  <c r="L495" i="14" s="1"/>
  <c r="M229" i="14"/>
  <c r="M230" i="14" s="1"/>
  <c r="N229" i="14"/>
  <c r="N230" i="14" s="1"/>
  <c r="N299" i="14"/>
  <c r="O229" i="14"/>
  <c r="O230" i="14" s="1"/>
  <c r="P21" i="24" s="1"/>
  <c r="P20" i="24" s="1"/>
  <c r="P23" i="24" s="1"/>
  <c r="P229" i="14"/>
  <c r="P230" i="14" s="1"/>
  <c r="B229" i="14"/>
  <c r="B230" i="14" s="1"/>
  <c r="B475" i="14" s="1"/>
  <c r="C216" i="14"/>
  <c r="C217" i="14" s="1"/>
  <c r="D216" i="14"/>
  <c r="D217" i="14" s="1"/>
  <c r="E216" i="14"/>
  <c r="E217" i="14" s="1"/>
  <c r="F216" i="14"/>
  <c r="F217" i="14" s="1"/>
  <c r="G216" i="14"/>
  <c r="G217" i="14" s="1"/>
  <c r="H216" i="14"/>
  <c r="H217" i="14" s="1"/>
  <c r="I216" i="14"/>
  <c r="I217" i="14" s="1"/>
  <c r="J216" i="14"/>
  <c r="J217" i="14" s="1"/>
  <c r="K216" i="14"/>
  <c r="K217" i="14" s="1"/>
  <c r="L216" i="14"/>
  <c r="L217" i="14" s="1"/>
  <c r="M216" i="14"/>
  <c r="M217" i="14" s="1"/>
  <c r="N216" i="14"/>
  <c r="N217" i="14" s="1"/>
  <c r="O216" i="14"/>
  <c r="O217" i="14" s="1"/>
  <c r="P216" i="14"/>
  <c r="P217" i="14" s="1"/>
  <c r="B216" i="14"/>
  <c r="B217" i="14" s="1"/>
  <c r="C203" i="14"/>
  <c r="C204" i="14" s="1"/>
  <c r="D203" i="14"/>
  <c r="D204" i="14" s="1"/>
  <c r="E203" i="14"/>
  <c r="E204" i="14" s="1"/>
  <c r="F203" i="14"/>
  <c r="F204" i="14" s="1"/>
  <c r="G203" i="14"/>
  <c r="G204" i="14" s="1"/>
  <c r="H203" i="14"/>
  <c r="H204" i="14" s="1"/>
  <c r="I203" i="14"/>
  <c r="I204" i="14" s="1"/>
  <c r="J203" i="14"/>
  <c r="J204" i="14" s="1"/>
  <c r="K203" i="14"/>
  <c r="K204" i="14" s="1"/>
  <c r="L203" i="14"/>
  <c r="L204" i="14" s="1"/>
  <c r="M203" i="14"/>
  <c r="M204" i="14" s="1"/>
  <c r="N203" i="14"/>
  <c r="N204" i="14" s="1"/>
  <c r="O203" i="14"/>
  <c r="O204" i="14" s="1"/>
  <c r="P203" i="14"/>
  <c r="P204" i="14" s="1"/>
  <c r="B203" i="14"/>
  <c r="B204" i="14" s="1"/>
  <c r="C127" i="14"/>
  <c r="C128" i="14" s="1"/>
  <c r="D17" i="24" s="1"/>
  <c r="D127" i="14"/>
  <c r="D128" i="14" s="1"/>
  <c r="E17" i="24" s="1"/>
  <c r="E127" i="14"/>
  <c r="E128" i="14" s="1"/>
  <c r="F127" i="14"/>
  <c r="F128" i="14" s="1"/>
  <c r="G17" i="24" s="1"/>
  <c r="G127" i="14"/>
  <c r="G128" i="14" s="1"/>
  <c r="H17" i="24" s="1"/>
  <c r="H127" i="14"/>
  <c r="H128" i="14" s="1"/>
  <c r="I127" i="14"/>
  <c r="I128" i="14" s="1"/>
  <c r="J127" i="14"/>
  <c r="J128" i="14" s="1"/>
  <c r="J461" i="14" s="1"/>
  <c r="K127" i="14"/>
  <c r="K128" i="14" s="1"/>
  <c r="K481" i="14" s="1"/>
  <c r="L127" i="14"/>
  <c r="L128" i="14" s="1"/>
  <c r="L461" i="14" s="1"/>
  <c r="L304" i="14"/>
  <c r="L443" i="14" s="1"/>
  <c r="M127" i="14"/>
  <c r="M128" i="14" s="1"/>
  <c r="M505" i="14" s="1"/>
  <c r="N127" i="14"/>
  <c r="N128" i="14" s="1"/>
  <c r="N481" i="14" s="1"/>
  <c r="N304" i="14"/>
  <c r="O127" i="14"/>
  <c r="O128" i="14" s="1"/>
  <c r="P17" i="24" s="1"/>
  <c r="P127" i="14"/>
  <c r="P128" i="14" s="1"/>
  <c r="B127" i="14"/>
  <c r="B128" i="14" s="1"/>
  <c r="B461" i="14" s="1"/>
  <c r="C113" i="14"/>
  <c r="C114" i="14" s="1"/>
  <c r="D113" i="14"/>
  <c r="D114" i="14" s="1"/>
  <c r="E113" i="14"/>
  <c r="E114" i="14" s="1"/>
  <c r="F113" i="14"/>
  <c r="F114" i="14" s="1"/>
  <c r="G113" i="14"/>
  <c r="G114" i="14" s="1"/>
  <c r="H113" i="14"/>
  <c r="H114" i="14" s="1"/>
  <c r="I113" i="14"/>
  <c r="I114" i="14" s="1"/>
  <c r="J113" i="14"/>
  <c r="J114" i="14" s="1"/>
  <c r="K113" i="14"/>
  <c r="K114" i="14" s="1"/>
  <c r="L113" i="14"/>
  <c r="L114" i="14" s="1"/>
  <c r="M113" i="14"/>
  <c r="M114" i="14" s="1"/>
  <c r="N113" i="14"/>
  <c r="N114" i="14" s="1"/>
  <c r="O113" i="14"/>
  <c r="O114" i="14" s="1"/>
  <c r="P113" i="14"/>
  <c r="P114" i="14" s="1"/>
  <c r="B113" i="14"/>
  <c r="B114" i="14" s="1"/>
  <c r="C99" i="14"/>
  <c r="C100" i="14" s="1"/>
  <c r="D99" i="14"/>
  <c r="D100" i="14" s="1"/>
  <c r="E99" i="14"/>
  <c r="E100" i="14" s="1"/>
  <c r="F99" i="14"/>
  <c r="F100" i="14" s="1"/>
  <c r="G99" i="14"/>
  <c r="G100" i="14" s="1"/>
  <c r="H99" i="14"/>
  <c r="H100" i="14" s="1"/>
  <c r="I99" i="14"/>
  <c r="I100" i="14" s="1"/>
  <c r="J99" i="14"/>
  <c r="J100" i="14" s="1"/>
  <c r="K99" i="14"/>
  <c r="K100" i="14" s="1"/>
  <c r="L99" i="14"/>
  <c r="L100" i="14" s="1"/>
  <c r="M99" i="14"/>
  <c r="M100" i="14" s="1"/>
  <c r="N99" i="14"/>
  <c r="N100" i="14" s="1"/>
  <c r="O99" i="14"/>
  <c r="O100" i="14" s="1"/>
  <c r="P99" i="14"/>
  <c r="P100" i="14" s="1"/>
  <c r="B99" i="14"/>
  <c r="B100" i="14" s="1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B67" i="14"/>
  <c r="C64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B64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B59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B56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B53" i="14"/>
  <c r="D43" i="14"/>
  <c r="E43" i="14"/>
  <c r="F43" i="14"/>
  <c r="G43" i="14"/>
  <c r="H43" i="14"/>
  <c r="I43" i="14"/>
  <c r="J43" i="14"/>
  <c r="K43" i="14"/>
  <c r="L43" i="14"/>
  <c r="M43" i="14"/>
  <c r="D41" i="14"/>
  <c r="E41" i="14"/>
  <c r="F41" i="14"/>
  <c r="G41" i="14"/>
  <c r="H41" i="14"/>
  <c r="I41" i="14"/>
  <c r="J41" i="14"/>
  <c r="K41" i="14"/>
  <c r="L41" i="14"/>
  <c r="M41" i="14"/>
  <c r="N42" i="24"/>
  <c r="C507" i="14"/>
  <c r="D507" i="14"/>
  <c r="E507" i="14"/>
  <c r="F507" i="14"/>
  <c r="G507" i="14"/>
  <c r="H507" i="14"/>
  <c r="I507" i="14"/>
  <c r="J507" i="14"/>
  <c r="K507" i="14"/>
  <c r="L507" i="14"/>
  <c r="M507" i="14"/>
  <c r="N507" i="14"/>
  <c r="O507" i="14"/>
  <c r="P507" i="14"/>
  <c r="B507" i="14"/>
  <c r="C506" i="14"/>
  <c r="D506" i="14"/>
  <c r="E506" i="14"/>
  <c r="F506" i="14"/>
  <c r="G506" i="14"/>
  <c r="H506" i="14"/>
  <c r="I506" i="14"/>
  <c r="J506" i="14"/>
  <c r="K506" i="14"/>
  <c r="L506" i="14"/>
  <c r="M506" i="14"/>
  <c r="N506" i="14"/>
  <c r="O506" i="14"/>
  <c r="P506" i="14"/>
  <c r="B506" i="14"/>
  <c r="C503" i="14"/>
  <c r="D503" i="14"/>
  <c r="E503" i="14"/>
  <c r="F503" i="14"/>
  <c r="G503" i="14"/>
  <c r="H503" i="14"/>
  <c r="I503" i="14"/>
  <c r="J503" i="14"/>
  <c r="K503" i="14"/>
  <c r="L503" i="14"/>
  <c r="M503" i="14"/>
  <c r="N503" i="14"/>
  <c r="O503" i="14"/>
  <c r="P503" i="14"/>
  <c r="B503" i="14"/>
  <c r="P71" i="14"/>
  <c r="C35" i="14"/>
  <c r="D35" i="14"/>
  <c r="E35" i="14"/>
  <c r="F35" i="14"/>
  <c r="G35" i="14"/>
  <c r="H35" i="14"/>
  <c r="I35" i="14"/>
  <c r="J35" i="14"/>
  <c r="K35" i="14"/>
  <c r="L35" i="14"/>
  <c r="M35" i="14"/>
  <c r="E31" i="14"/>
  <c r="F31" i="14"/>
  <c r="G31" i="14"/>
  <c r="H31" i="14"/>
  <c r="I31" i="14"/>
  <c r="J31" i="14"/>
  <c r="K31" i="14"/>
  <c r="L31" i="14"/>
  <c r="M31" i="14"/>
  <c r="E16" i="14"/>
  <c r="F16" i="14"/>
  <c r="G16" i="14"/>
  <c r="H16" i="14"/>
  <c r="I16" i="14"/>
  <c r="J16" i="14"/>
  <c r="K16" i="14"/>
  <c r="L16" i="14"/>
  <c r="M16" i="14"/>
  <c r="D16" i="14"/>
  <c r="B16" i="14"/>
  <c r="D13" i="14"/>
  <c r="E13" i="14"/>
  <c r="H13" i="14"/>
  <c r="I13" i="14"/>
  <c r="J13" i="14"/>
  <c r="K13" i="14"/>
  <c r="L13" i="14"/>
  <c r="M13" i="14"/>
  <c r="B13" i="14"/>
  <c r="I10" i="14"/>
  <c r="J10" i="14"/>
  <c r="K10" i="14"/>
  <c r="L10" i="14"/>
  <c r="M10" i="14"/>
  <c r="B10" i="14"/>
  <c r="C10" i="14"/>
  <c r="B7" i="14"/>
  <c r="E482" i="14"/>
  <c r="C477" i="14"/>
  <c r="D477" i="14"/>
  <c r="E477" i="14"/>
  <c r="F477" i="14"/>
  <c r="G477" i="14"/>
  <c r="H477" i="14"/>
  <c r="I477" i="14"/>
  <c r="J477" i="14"/>
  <c r="K477" i="14"/>
  <c r="L477" i="14"/>
  <c r="M477" i="14"/>
  <c r="N477" i="14"/>
  <c r="O477" i="14"/>
  <c r="B477" i="14"/>
  <c r="C457" i="14"/>
  <c r="D457" i="14"/>
  <c r="E457" i="14"/>
  <c r="F457" i="14"/>
  <c r="G457" i="14"/>
  <c r="H457" i="14"/>
  <c r="I457" i="14"/>
  <c r="J457" i="14"/>
  <c r="K457" i="14"/>
  <c r="L457" i="14"/>
  <c r="M457" i="14"/>
  <c r="N457" i="14"/>
  <c r="O457" i="14"/>
  <c r="B457" i="14"/>
  <c r="K7" i="14"/>
  <c r="G7" i="14"/>
  <c r="F13" i="14"/>
  <c r="G13" i="14"/>
  <c r="E10" i="14"/>
  <c r="F10" i="14"/>
  <c r="G10" i="14"/>
  <c r="H10" i="14"/>
  <c r="D6" i="24"/>
  <c r="E6" i="24"/>
  <c r="F6" i="24"/>
  <c r="G6" i="24"/>
  <c r="H6" i="24"/>
  <c r="H13" i="24" s="1"/>
  <c r="I6" i="24"/>
  <c r="J6" i="24"/>
  <c r="K6" i="24"/>
  <c r="L6" i="24"/>
  <c r="M6" i="24"/>
  <c r="N6" i="24"/>
  <c r="O6" i="24"/>
  <c r="P6" i="24"/>
  <c r="Q6" i="24"/>
  <c r="C6" i="24"/>
  <c r="C482" i="14"/>
  <c r="D482" i="14"/>
  <c r="F482" i="14"/>
  <c r="G482" i="14"/>
  <c r="H482" i="14"/>
  <c r="J482" i="14"/>
  <c r="K482" i="14"/>
  <c r="L482" i="14"/>
  <c r="M482" i="14"/>
  <c r="O482" i="14"/>
  <c r="P482" i="14"/>
  <c r="B462" i="14"/>
  <c r="C462" i="14"/>
  <c r="D462" i="14"/>
  <c r="E462" i="14"/>
  <c r="F462" i="14"/>
  <c r="G462" i="14"/>
  <c r="H462" i="14"/>
  <c r="J462" i="14"/>
  <c r="K462" i="14"/>
  <c r="L462" i="14"/>
  <c r="M462" i="14"/>
  <c r="O462" i="14"/>
  <c r="P462" i="14"/>
  <c r="A369" i="14"/>
  <c r="A406" i="14" s="1"/>
  <c r="A370" i="14"/>
  <c r="A407" i="14" s="1"/>
  <c r="A371" i="14"/>
  <c r="A408" i="14" s="1"/>
  <c r="A372" i="14"/>
  <c r="A409" i="14" s="1"/>
  <c r="A373" i="14"/>
  <c r="A410" i="14" s="1"/>
  <c r="A374" i="14"/>
  <c r="A411" i="14" s="1"/>
  <c r="A375" i="14"/>
  <c r="A412" i="14" s="1"/>
  <c r="A376" i="14"/>
  <c r="A413" i="14" s="1"/>
  <c r="A377" i="14"/>
  <c r="A414" i="14" s="1"/>
  <c r="A378" i="14"/>
  <c r="A415" i="14" s="1"/>
  <c r="A379" i="14"/>
  <c r="A416" i="14" s="1"/>
  <c r="A380" i="14"/>
  <c r="A417" i="14" s="1"/>
  <c r="A381" i="14"/>
  <c r="A418" i="14" s="1"/>
  <c r="A382" i="14"/>
  <c r="A419" i="14" s="1"/>
  <c r="A383" i="14"/>
  <c r="A420" i="14" s="1"/>
  <c r="A384" i="14"/>
  <c r="A421" i="14" s="1"/>
  <c r="A385" i="14"/>
  <c r="A422" i="14" s="1"/>
  <c r="A386" i="14"/>
  <c r="A423" i="14" s="1"/>
  <c r="A387" i="14"/>
  <c r="A424" i="14" s="1"/>
  <c r="A388" i="14"/>
  <c r="A425" i="14" s="1"/>
  <c r="A389" i="14"/>
  <c r="A426" i="14" s="1"/>
  <c r="A390" i="14"/>
  <c r="A427" i="14" s="1"/>
  <c r="A391" i="14"/>
  <c r="A428" i="14" s="1"/>
  <c r="A392" i="14"/>
  <c r="A429" i="14" s="1"/>
  <c r="A393" i="14"/>
  <c r="A430" i="14" s="1"/>
  <c r="A394" i="14"/>
  <c r="A431" i="14" s="1"/>
  <c r="A395" i="14"/>
  <c r="A432" i="14" s="1"/>
  <c r="A396" i="14"/>
  <c r="A433" i="14" s="1"/>
  <c r="A397" i="14"/>
  <c r="A434" i="14" s="1"/>
  <c r="A398" i="14"/>
  <c r="A435" i="14" s="1"/>
  <c r="A399" i="14"/>
  <c r="A436" i="14" s="1"/>
  <c r="A368" i="14"/>
  <c r="A405" i="14" s="1"/>
  <c r="A275" i="14"/>
  <c r="A306" i="14" s="1"/>
  <c r="A276" i="14"/>
  <c r="A307" i="14" s="1"/>
  <c r="A277" i="14"/>
  <c r="A308" i="14" s="1"/>
  <c r="A278" i="14"/>
  <c r="A309" i="14" s="1"/>
  <c r="A279" i="14"/>
  <c r="A310" i="14" s="1"/>
  <c r="A280" i="14"/>
  <c r="A311" i="14" s="1"/>
  <c r="A274" i="14"/>
  <c r="A305" i="14" s="1"/>
  <c r="B35" i="14"/>
  <c r="C16" i="14"/>
  <c r="C13" i="14"/>
  <c r="D10" i="14"/>
  <c r="C7" i="14"/>
  <c r="E7" i="14"/>
  <c r="F7" i="14"/>
  <c r="H7" i="14"/>
  <c r="I7" i="14"/>
  <c r="J7" i="14"/>
  <c r="L7" i="14"/>
  <c r="M7" i="14"/>
  <c r="A187" i="14"/>
  <c r="A188" i="14"/>
  <c r="A186" i="14"/>
  <c r="I482" i="14"/>
  <c r="C31" i="14"/>
  <c r="D31" i="14"/>
  <c r="D18" i="24"/>
  <c r="E18" i="24"/>
  <c r="F18" i="24"/>
  <c r="G18" i="24"/>
  <c r="H18" i="24"/>
  <c r="I18" i="24"/>
  <c r="J18" i="24"/>
  <c r="K18" i="24"/>
  <c r="L18" i="24"/>
  <c r="M18" i="24"/>
  <c r="N18" i="24"/>
  <c r="P18" i="24"/>
  <c r="Q18" i="24"/>
  <c r="C18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C24" i="24"/>
  <c r="B482" i="14"/>
  <c r="A67" i="14"/>
  <c r="A66" i="14"/>
  <c r="A57" i="14"/>
  <c r="A68" i="14" s="1"/>
  <c r="A486" i="14"/>
  <c r="Q5" i="25"/>
  <c r="N5" i="25"/>
  <c r="O5" i="25"/>
  <c r="P5" i="25"/>
  <c r="I5" i="25"/>
  <c r="J5" i="25"/>
  <c r="K5" i="25"/>
  <c r="L5" i="25"/>
  <c r="M5" i="25"/>
  <c r="D5" i="25"/>
  <c r="E5" i="25"/>
  <c r="F5" i="25"/>
  <c r="G5" i="25"/>
  <c r="H5" i="25"/>
  <c r="C5" i="25"/>
  <c r="Q9" i="24"/>
  <c r="Q13" i="24" s="1"/>
  <c r="P9" i="24"/>
  <c r="O9" i="24"/>
  <c r="N9" i="24"/>
  <c r="M9" i="24"/>
  <c r="M13" i="24" s="1"/>
  <c r="L9" i="24"/>
  <c r="K9" i="24"/>
  <c r="K13" i="24" s="1"/>
  <c r="J9" i="24"/>
  <c r="I9" i="24"/>
  <c r="H9" i="24"/>
  <c r="G9" i="24"/>
  <c r="G13" i="24" s="1"/>
  <c r="G14" i="24" s="1"/>
  <c r="F9" i="24"/>
  <c r="C133" i="14"/>
  <c r="C163" i="14" s="1"/>
  <c r="C174" i="14" s="1"/>
  <c r="C185" i="14" s="1"/>
  <c r="C196" i="14" s="1"/>
  <c r="C209" i="14" s="1"/>
  <c r="C222" i="14" s="1"/>
  <c r="D133" i="14"/>
  <c r="D163" i="14" s="1"/>
  <c r="D174" i="14" s="1"/>
  <c r="D185" i="14" s="1"/>
  <c r="D196" i="14" s="1"/>
  <c r="D209" i="14" s="1"/>
  <c r="D222" i="14" s="1"/>
  <c r="D267" i="14" s="1"/>
  <c r="D298" i="14" s="1"/>
  <c r="E133" i="14"/>
  <c r="E163" i="14" s="1"/>
  <c r="E174" i="14" s="1"/>
  <c r="E185" i="14" s="1"/>
  <c r="E196" i="14" s="1"/>
  <c r="E209" i="14" s="1"/>
  <c r="E222" i="14" s="1"/>
  <c r="E267" i="14" s="1"/>
  <c r="E298" i="14" s="1"/>
  <c r="F133" i="14"/>
  <c r="F163" i="14" s="1"/>
  <c r="F174" i="14" s="1"/>
  <c r="F185" i="14" s="1"/>
  <c r="F196" i="14" s="1"/>
  <c r="F209" i="14" s="1"/>
  <c r="F222" i="14" s="1"/>
  <c r="G133" i="14"/>
  <c r="G163" i="14" s="1"/>
  <c r="G174" i="14" s="1"/>
  <c r="G185" i="14" s="1"/>
  <c r="G196" i="14" s="1"/>
  <c r="G209" i="14" s="1"/>
  <c r="G222" i="14" s="1"/>
  <c r="H133" i="14"/>
  <c r="H163" i="14" s="1"/>
  <c r="H174" i="14" s="1"/>
  <c r="H185" i="14" s="1"/>
  <c r="H196" i="14" s="1"/>
  <c r="H209" i="14" s="1"/>
  <c r="H222" i="14" s="1"/>
  <c r="I133" i="14"/>
  <c r="I163" i="14" s="1"/>
  <c r="I174" i="14" s="1"/>
  <c r="I185" i="14" s="1"/>
  <c r="I196" i="14" s="1"/>
  <c r="I209" i="14" s="1"/>
  <c r="I222" i="14" s="1"/>
  <c r="I236" i="14" s="1"/>
  <c r="I330" i="14" s="1"/>
  <c r="J133" i="14"/>
  <c r="J163" i="14" s="1"/>
  <c r="J174" i="14" s="1"/>
  <c r="J185" i="14" s="1"/>
  <c r="J196" i="14" s="1"/>
  <c r="J209" i="14" s="1"/>
  <c r="J222" i="14" s="1"/>
  <c r="K133" i="14"/>
  <c r="K163" i="14" s="1"/>
  <c r="K174" i="14" s="1"/>
  <c r="K185" i="14" s="1"/>
  <c r="K196" i="14" s="1"/>
  <c r="K209" i="14" s="1"/>
  <c r="K222" i="14" s="1"/>
  <c r="K267" i="14" s="1"/>
  <c r="K298" i="14" s="1"/>
  <c r="L133" i="14"/>
  <c r="L163" i="14" s="1"/>
  <c r="L174" i="14" s="1"/>
  <c r="L185" i="14" s="1"/>
  <c r="L196" i="14" s="1"/>
  <c r="L209" i="14" s="1"/>
  <c r="L222" i="14" s="1"/>
  <c r="M133" i="14"/>
  <c r="M163" i="14" s="1"/>
  <c r="M174" i="14" s="1"/>
  <c r="M185" i="14" s="1"/>
  <c r="M196" i="14" s="1"/>
  <c r="M209" i="14" s="1"/>
  <c r="M222" i="14" s="1"/>
  <c r="N133" i="14"/>
  <c r="N163" i="14" s="1"/>
  <c r="N174" i="14" s="1"/>
  <c r="N185" i="14" s="1"/>
  <c r="N196" i="14" s="1"/>
  <c r="N209" i="14" s="1"/>
  <c r="N222" i="14" s="1"/>
  <c r="O133" i="14"/>
  <c r="O163" i="14" s="1"/>
  <c r="O174" i="14" s="1"/>
  <c r="O185" i="14" s="1"/>
  <c r="O196" i="14" s="1"/>
  <c r="O209" i="14" s="1"/>
  <c r="O222" i="14" s="1"/>
  <c r="O236" i="14" s="1"/>
  <c r="O330" i="14" s="1"/>
  <c r="P133" i="14"/>
  <c r="P163" i="14" s="1"/>
  <c r="P174" i="14" s="1"/>
  <c r="P185" i="14" s="1"/>
  <c r="P196" i="14" s="1"/>
  <c r="P209" i="14" s="1"/>
  <c r="P222" i="14" s="1"/>
  <c r="C143" i="14"/>
  <c r="C153" i="14" s="1"/>
  <c r="D143" i="14"/>
  <c r="D153" i="14" s="1"/>
  <c r="E143" i="14"/>
  <c r="E153" i="14" s="1"/>
  <c r="F143" i="14"/>
  <c r="F153" i="14" s="1"/>
  <c r="G143" i="14"/>
  <c r="G153" i="14" s="1"/>
  <c r="H143" i="14"/>
  <c r="H153" i="14" s="1"/>
  <c r="I143" i="14"/>
  <c r="I153" i="14" s="1"/>
  <c r="J143" i="14"/>
  <c r="J153" i="14" s="1"/>
  <c r="K143" i="14"/>
  <c r="K153" i="14" s="1"/>
  <c r="L143" i="14"/>
  <c r="L153" i="14" s="1"/>
  <c r="M143" i="14"/>
  <c r="M153" i="14" s="1"/>
  <c r="N143" i="14"/>
  <c r="N153" i="14" s="1"/>
  <c r="O143" i="14"/>
  <c r="O153" i="14" s="1"/>
  <c r="P143" i="14"/>
  <c r="P153" i="14" s="1"/>
  <c r="B143" i="14"/>
  <c r="B153" i="14" s="1"/>
  <c r="A112" i="14"/>
  <c r="A126" i="14" s="1"/>
  <c r="B133" i="14"/>
  <c r="B163" i="14" s="1"/>
  <c r="B174" i="14" s="1"/>
  <c r="B185" i="14" s="1"/>
  <c r="B196" i="14" s="1"/>
  <c r="B209" i="14" s="1"/>
  <c r="B222" i="14" s="1"/>
  <c r="G5" i="1"/>
  <c r="H5" i="1"/>
  <c r="I5" i="1" s="1"/>
  <c r="J5" i="1" s="1"/>
  <c r="K5" i="1" s="1"/>
  <c r="L5" i="1" s="1"/>
  <c r="M5" i="1" s="1"/>
  <c r="N5" i="1" s="1"/>
  <c r="O5" i="1" s="1"/>
  <c r="P5" i="1" s="1"/>
  <c r="Q5" i="1" s="1"/>
  <c r="R5" i="1" s="1"/>
  <c r="A4" i="1"/>
  <c r="A5" i="1" s="1"/>
  <c r="E4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A97" i="14"/>
  <c r="A111" i="14" s="1"/>
  <c r="A125" i="14" s="1"/>
  <c r="A96" i="14"/>
  <c r="A110" i="14" s="1"/>
  <c r="A124" i="14" s="1"/>
  <c r="A95" i="14"/>
  <c r="A109" i="14" s="1"/>
  <c r="A123" i="14" s="1"/>
  <c r="A94" i="14"/>
  <c r="A108" i="14" s="1"/>
  <c r="A122" i="14" s="1"/>
  <c r="A93" i="14"/>
  <c r="A107" i="14" s="1"/>
  <c r="A121" i="14" s="1"/>
  <c r="A92" i="14"/>
  <c r="A106" i="14" s="1"/>
  <c r="A120" i="14" s="1"/>
  <c r="D7" i="14"/>
  <c r="N482" i="14"/>
  <c r="O18" i="24"/>
  <c r="N462" i="14"/>
  <c r="I462" i="14"/>
  <c r="K14" i="24"/>
  <c r="F304" i="14"/>
  <c r="F443" i="14" s="1"/>
  <c r="P304" i="14"/>
  <c r="P443" i="14" s="1"/>
  <c r="R16" i="14"/>
  <c r="J442" i="14"/>
  <c r="J299" i="14"/>
  <c r="I304" i="14"/>
  <c r="I443" i="14" s="1"/>
  <c r="E304" i="14"/>
  <c r="E443" i="14" s="1"/>
  <c r="J304" i="14"/>
  <c r="J443" i="14" s="1"/>
  <c r="M304" i="14"/>
  <c r="M443" i="14" s="1"/>
  <c r="D304" i="14"/>
  <c r="D443" i="14" s="1"/>
  <c r="O304" i="14"/>
  <c r="K304" i="14"/>
  <c r="K443" i="14" s="1"/>
  <c r="G304" i="14"/>
  <c r="C304" i="14"/>
  <c r="C443" i="14" s="1"/>
  <c r="F442" i="14"/>
  <c r="D442" i="14"/>
  <c r="C442" i="14"/>
  <c r="P442" i="14"/>
  <c r="O299" i="14"/>
  <c r="N442" i="14"/>
  <c r="M299" i="14"/>
  <c r="L299" i="14"/>
  <c r="K442" i="14"/>
  <c r="I299" i="14"/>
  <c r="H299" i="14"/>
  <c r="G442" i="14"/>
  <c r="B299" i="14"/>
  <c r="E442" i="14"/>
  <c r="H304" i="14"/>
  <c r="H443" i="14" s="1"/>
  <c r="B304" i="14"/>
  <c r="B443" i="14" s="1"/>
  <c r="O442" i="14"/>
  <c r="M442" i="14"/>
  <c r="L442" i="14"/>
  <c r="I442" i="14"/>
  <c r="H442" i="14"/>
  <c r="B442" i="14"/>
  <c r="H14" i="24" l="1"/>
  <c r="Q14" i="24"/>
  <c r="P13" i="24"/>
  <c r="P14" i="24" s="1"/>
  <c r="J13" i="24"/>
  <c r="J14" i="24" s="1"/>
  <c r="E23" i="24"/>
  <c r="M14" i="24"/>
  <c r="I13" i="24"/>
  <c r="I14" i="24" s="1"/>
  <c r="O13" i="24"/>
  <c r="O14" i="24" s="1"/>
  <c r="L13" i="24"/>
  <c r="L14" i="24" s="1"/>
  <c r="E460" i="14"/>
  <c r="E480" i="14" s="1"/>
  <c r="I52" i="24"/>
  <c r="E502" i="14"/>
  <c r="F13" i="24"/>
  <c r="F14" i="24" s="1"/>
  <c r="N13" i="24"/>
  <c r="N14" i="24" s="1"/>
  <c r="F82" i="14"/>
  <c r="F86" i="14" s="1"/>
  <c r="B359" i="14"/>
  <c r="E396" i="14"/>
  <c r="B433" i="14"/>
  <c r="E359" i="14"/>
  <c r="F21" i="24"/>
  <c r="F20" i="24" s="1"/>
  <c r="F23" i="24" s="1"/>
  <c r="E500" i="14"/>
  <c r="D16" i="24"/>
  <c r="D19" i="24" s="1"/>
  <c r="C40" i="14"/>
  <c r="B463" i="14"/>
  <c r="F461" i="14"/>
  <c r="J505" i="14"/>
  <c r="B458" i="14"/>
  <c r="M461" i="14"/>
  <c r="D250" i="14"/>
  <c r="D253" i="14" s="1"/>
  <c r="D256" i="14" s="1"/>
  <c r="D259" i="14" s="1"/>
  <c r="D262" i="14" s="1"/>
  <c r="D332" i="14" s="1"/>
  <c r="D344" i="14" s="1"/>
  <c r="M312" i="14"/>
  <c r="M315" i="14" s="1"/>
  <c r="M318" i="14" s="1"/>
  <c r="M321" i="14" s="1"/>
  <c r="M324" i="14" s="1"/>
  <c r="M406" i="14" s="1"/>
  <c r="M418" i="14" s="1"/>
  <c r="K17" i="24"/>
  <c r="K16" i="24" s="1"/>
  <c r="K19" i="24" s="1"/>
  <c r="G16" i="24"/>
  <c r="G19" i="24" s="1"/>
  <c r="M359" i="14"/>
  <c r="B396" i="14"/>
  <c r="M433" i="14"/>
  <c r="J38" i="14"/>
  <c r="B481" i="14"/>
  <c r="C17" i="24"/>
  <c r="C16" i="24" s="1"/>
  <c r="C19" i="24" s="1"/>
  <c r="B69" i="14"/>
  <c r="C312" i="14"/>
  <c r="C315" i="14" s="1"/>
  <c r="C318" i="14" s="1"/>
  <c r="C321" i="14" s="1"/>
  <c r="C324" i="14" s="1"/>
  <c r="C406" i="14" s="1"/>
  <c r="C418" i="14" s="1"/>
  <c r="B40" i="14"/>
  <c r="B505" i="14"/>
  <c r="B312" i="14"/>
  <c r="B315" i="14" s="1"/>
  <c r="B318" i="14" s="1"/>
  <c r="B321" i="14" s="1"/>
  <c r="B324" i="14" s="1"/>
  <c r="B406" i="14" s="1"/>
  <c r="B418" i="14" s="1"/>
  <c r="C21" i="24"/>
  <c r="C20" i="24" s="1"/>
  <c r="C23" i="24" s="1"/>
  <c r="B478" i="14"/>
  <c r="B281" i="14"/>
  <c r="B284" i="14" s="1"/>
  <c r="B287" i="14" s="1"/>
  <c r="B290" i="14" s="1"/>
  <c r="B293" i="14" s="1"/>
  <c r="B369" i="14" s="1"/>
  <c r="B381" i="14" s="1"/>
  <c r="B397" i="14" s="1"/>
  <c r="B399" i="14" s="1"/>
  <c r="C398" i="14" s="1"/>
  <c r="B500" i="14"/>
  <c r="A60" i="14"/>
  <c r="P359" i="14"/>
  <c r="O396" i="14"/>
  <c r="C396" i="14"/>
  <c r="G433" i="14"/>
  <c r="N451" i="14"/>
  <c r="N504" i="14" s="1"/>
  <c r="J451" i="14"/>
  <c r="J458" i="14" s="1"/>
  <c r="J459" i="14" s="1"/>
  <c r="B267" i="14"/>
  <c r="B298" i="14" s="1"/>
  <c r="B236" i="14"/>
  <c r="B330" i="14" s="1"/>
  <c r="B441" i="14" s="1"/>
  <c r="B455" i="14" s="1"/>
  <c r="B474" i="14" s="1"/>
  <c r="B493" i="14" s="1"/>
  <c r="C5" i="24" s="1"/>
  <c r="L250" i="14"/>
  <c r="L253" i="14" s="1"/>
  <c r="L256" i="14" s="1"/>
  <c r="L259" i="14" s="1"/>
  <c r="L262" i="14" s="1"/>
  <c r="L332" i="14" s="1"/>
  <c r="L344" i="14" s="1"/>
  <c r="H250" i="14"/>
  <c r="H253" i="14" s="1"/>
  <c r="H256" i="14" s="1"/>
  <c r="H259" i="14" s="1"/>
  <c r="H262" i="14" s="1"/>
  <c r="H332" i="14" s="1"/>
  <c r="H344" i="14" s="1"/>
  <c r="H433" i="14"/>
  <c r="O451" i="14"/>
  <c r="O478" i="14" s="1"/>
  <c r="K451" i="14"/>
  <c r="K458" i="14" s="1"/>
  <c r="K459" i="14" s="1"/>
  <c r="C451" i="14"/>
  <c r="C458" i="14" s="1"/>
  <c r="O475" i="14"/>
  <c r="R43" i="14"/>
  <c r="D481" i="14"/>
  <c r="B483" i="14"/>
  <c r="C83" i="14"/>
  <c r="B250" i="14"/>
  <c r="B253" i="14" s="1"/>
  <c r="B256" i="14" s="1"/>
  <c r="B259" i="14" s="1"/>
  <c r="B262" i="14" s="1"/>
  <c r="B332" i="14" s="1"/>
  <c r="B344" i="14" s="1"/>
  <c r="N359" i="14"/>
  <c r="J359" i="14"/>
  <c r="M396" i="14"/>
  <c r="N433" i="14"/>
  <c r="J433" i="14"/>
  <c r="F433" i="14"/>
  <c r="I451" i="14"/>
  <c r="I458" i="14" s="1"/>
  <c r="R39" i="14"/>
  <c r="G35" i="24" s="1"/>
  <c r="G37" i="24" s="1"/>
  <c r="R41" i="14"/>
  <c r="D461" i="14"/>
  <c r="E312" i="14"/>
  <c r="E315" i="14" s="1"/>
  <c r="E318" i="14" s="1"/>
  <c r="E321" i="14" s="1"/>
  <c r="E324" i="14" s="1"/>
  <c r="E406" i="14" s="1"/>
  <c r="E418" i="14" s="1"/>
  <c r="I359" i="14"/>
  <c r="I433" i="14"/>
  <c r="E433" i="14"/>
  <c r="E84" i="14"/>
  <c r="F505" i="14"/>
  <c r="K505" i="14"/>
  <c r="M481" i="14"/>
  <c r="J500" i="14"/>
  <c r="J495" i="14" s="1"/>
  <c r="N17" i="24"/>
  <c r="N16" i="24" s="1"/>
  <c r="N19" i="24" s="1"/>
  <c r="P16" i="24"/>
  <c r="P19" i="24" s="1"/>
  <c r="J481" i="14"/>
  <c r="L359" i="14"/>
  <c r="H359" i="14"/>
  <c r="P396" i="14"/>
  <c r="L396" i="14"/>
  <c r="H396" i="14"/>
  <c r="D396" i="14"/>
  <c r="P433" i="14"/>
  <c r="L433" i="14"/>
  <c r="G481" i="14"/>
  <c r="D505" i="14"/>
  <c r="I312" i="14"/>
  <c r="I315" i="14" s="1"/>
  <c r="I318" i="14" s="1"/>
  <c r="I321" i="14" s="1"/>
  <c r="I324" i="14" s="1"/>
  <c r="I406" i="14" s="1"/>
  <c r="I418" i="14" s="1"/>
  <c r="O359" i="14"/>
  <c r="K359" i="14"/>
  <c r="F396" i="14"/>
  <c r="O433" i="14"/>
  <c r="K433" i="14"/>
  <c r="C500" i="14"/>
  <c r="C475" i="14"/>
  <c r="H312" i="14"/>
  <c r="H315" i="14" s="1"/>
  <c r="H318" i="14" s="1"/>
  <c r="H321" i="14" s="1"/>
  <c r="H324" i="14" s="1"/>
  <c r="H406" i="14" s="1"/>
  <c r="H418" i="14" s="1"/>
  <c r="G312" i="14"/>
  <c r="G315" i="14" s="1"/>
  <c r="G318" i="14" s="1"/>
  <c r="G321" i="14" s="1"/>
  <c r="G324" i="14" s="1"/>
  <c r="G406" i="14" s="1"/>
  <c r="G418" i="14" s="1"/>
  <c r="F312" i="14"/>
  <c r="F315" i="14" s="1"/>
  <c r="F318" i="14" s="1"/>
  <c r="F321" i="14" s="1"/>
  <c r="F324" i="14" s="1"/>
  <c r="F406" i="14" s="1"/>
  <c r="F418" i="14" s="1"/>
  <c r="R42" i="14"/>
  <c r="G443" i="14"/>
  <c r="J312" i="14"/>
  <c r="J315" i="14" s="1"/>
  <c r="J318" i="14" s="1"/>
  <c r="J321" i="14" s="1"/>
  <c r="J324" i="14" s="1"/>
  <c r="J406" i="14" s="1"/>
  <c r="J418" i="14" s="1"/>
  <c r="G40" i="14"/>
  <c r="P69" i="14"/>
  <c r="K250" i="14"/>
  <c r="K253" i="14" s="1"/>
  <c r="K256" i="14" s="1"/>
  <c r="K259" i="14" s="1"/>
  <c r="K262" i="14" s="1"/>
  <c r="K332" i="14" s="1"/>
  <c r="K344" i="14" s="1"/>
  <c r="I396" i="14"/>
  <c r="C433" i="14"/>
  <c r="E451" i="14"/>
  <c r="F17" i="24"/>
  <c r="F16" i="24" s="1"/>
  <c r="F19" i="24" s="1"/>
  <c r="E461" i="14"/>
  <c r="O505" i="14"/>
  <c r="F38" i="14"/>
  <c r="J17" i="24"/>
  <c r="J16" i="24" s="1"/>
  <c r="J19" i="24" s="1"/>
  <c r="I461" i="14"/>
  <c r="I481" i="14"/>
  <c r="K312" i="14"/>
  <c r="K315" i="14" s="1"/>
  <c r="K318" i="14" s="1"/>
  <c r="K321" i="14" s="1"/>
  <c r="K324" i="14" s="1"/>
  <c r="K406" i="14" s="1"/>
  <c r="K418" i="14" s="1"/>
  <c r="I505" i="14"/>
  <c r="O500" i="14"/>
  <c r="O495" i="14" s="1"/>
  <c r="O456" i="14"/>
  <c r="J21" i="24"/>
  <c r="J20" i="24" s="1"/>
  <c r="J23" i="24" s="1"/>
  <c r="I475" i="14"/>
  <c r="I456" i="14"/>
  <c r="H21" i="24"/>
  <c r="H20" i="24" s="1"/>
  <c r="H23" i="24" s="1"/>
  <c r="G500" i="14"/>
  <c r="G495" i="14" s="1"/>
  <c r="G456" i="14"/>
  <c r="H16" i="24"/>
  <c r="H19" i="24" s="1"/>
  <c r="P250" i="14"/>
  <c r="P253" i="14" s="1"/>
  <c r="P256" i="14" s="1"/>
  <c r="P259" i="14" s="1"/>
  <c r="P262" i="14" s="1"/>
  <c r="P332" i="14" s="1"/>
  <c r="P344" i="14" s="1"/>
  <c r="E83" i="14"/>
  <c r="N69" i="14"/>
  <c r="J69" i="14"/>
  <c r="F69" i="14"/>
  <c r="E69" i="14"/>
  <c r="H69" i="14"/>
  <c r="O69" i="14"/>
  <c r="K69" i="14"/>
  <c r="C359" i="14"/>
  <c r="L505" i="14"/>
  <c r="E475" i="14"/>
  <c r="D38" i="14"/>
  <c r="I38" i="14"/>
  <c r="H38" i="14"/>
  <c r="L38" i="14"/>
  <c r="K38" i="14"/>
  <c r="M40" i="14"/>
  <c r="E40" i="14"/>
  <c r="D69" i="14"/>
  <c r="D312" i="14"/>
  <c r="D315" i="14" s="1"/>
  <c r="D318" i="14" s="1"/>
  <c r="D321" i="14" s="1"/>
  <c r="D324" i="14" s="1"/>
  <c r="D406" i="14" s="1"/>
  <c r="D418" i="14" s="1"/>
  <c r="N281" i="14"/>
  <c r="N284" i="14" s="1"/>
  <c r="N287" i="14" s="1"/>
  <c r="N290" i="14" s="1"/>
  <c r="N293" i="14" s="1"/>
  <c r="N369" i="14" s="1"/>
  <c r="N381" i="14" s="1"/>
  <c r="J281" i="14"/>
  <c r="J284" i="14" s="1"/>
  <c r="J287" i="14" s="1"/>
  <c r="J290" i="14" s="1"/>
  <c r="J293" i="14" s="1"/>
  <c r="J369" i="14" s="1"/>
  <c r="J381" i="14" s="1"/>
  <c r="F281" i="14"/>
  <c r="F284" i="14" s="1"/>
  <c r="F287" i="14" s="1"/>
  <c r="F290" i="14" s="1"/>
  <c r="F293" i="14" s="1"/>
  <c r="F369" i="14" s="1"/>
  <c r="F381" i="14" s="1"/>
  <c r="L281" i="14"/>
  <c r="L284" i="14" s="1"/>
  <c r="L287" i="14" s="1"/>
  <c r="L290" i="14" s="1"/>
  <c r="L293" i="14" s="1"/>
  <c r="L369" i="14" s="1"/>
  <c r="L381" i="14" s="1"/>
  <c r="H281" i="14"/>
  <c r="H284" i="14" s="1"/>
  <c r="H287" i="14" s="1"/>
  <c r="H290" i="14" s="1"/>
  <c r="H293" i="14" s="1"/>
  <c r="H369" i="14" s="1"/>
  <c r="H381" i="14" s="1"/>
  <c r="D281" i="14"/>
  <c r="D284" i="14" s="1"/>
  <c r="D287" i="14" s="1"/>
  <c r="D290" i="14" s="1"/>
  <c r="D293" i="14" s="1"/>
  <c r="D369" i="14" s="1"/>
  <c r="D381" i="14" s="1"/>
  <c r="L312" i="14"/>
  <c r="L315" i="14" s="1"/>
  <c r="L318" i="14" s="1"/>
  <c r="L321" i="14" s="1"/>
  <c r="L324" i="14" s="1"/>
  <c r="L406" i="14" s="1"/>
  <c r="L418" i="14" s="1"/>
  <c r="M38" i="14"/>
  <c r="P312" i="14"/>
  <c r="P315" i="14" s="1"/>
  <c r="P318" i="14" s="1"/>
  <c r="P321" i="14" s="1"/>
  <c r="P324" i="14" s="1"/>
  <c r="P406" i="14" s="1"/>
  <c r="P418" i="14" s="1"/>
  <c r="I250" i="14"/>
  <c r="I253" i="14" s="1"/>
  <c r="I256" i="14" s="1"/>
  <c r="I259" i="14" s="1"/>
  <c r="I262" i="14" s="1"/>
  <c r="I332" i="14" s="1"/>
  <c r="I344" i="14" s="1"/>
  <c r="M281" i="14"/>
  <c r="M284" i="14" s="1"/>
  <c r="M287" i="14" s="1"/>
  <c r="M290" i="14" s="1"/>
  <c r="M293" i="14" s="1"/>
  <c r="M369" i="14" s="1"/>
  <c r="M381" i="14" s="1"/>
  <c r="I281" i="14"/>
  <c r="I284" i="14" s="1"/>
  <c r="I287" i="14" s="1"/>
  <c r="I290" i="14" s="1"/>
  <c r="I293" i="14" s="1"/>
  <c r="I369" i="14" s="1"/>
  <c r="I381" i="14" s="1"/>
  <c r="E281" i="14"/>
  <c r="E284" i="14" s="1"/>
  <c r="E287" i="14" s="1"/>
  <c r="E290" i="14" s="1"/>
  <c r="E293" i="14" s="1"/>
  <c r="E369" i="14" s="1"/>
  <c r="E381" i="14" s="1"/>
  <c r="C281" i="14"/>
  <c r="C284" i="14" s="1"/>
  <c r="C287" i="14" s="1"/>
  <c r="C290" i="14" s="1"/>
  <c r="C293" i="14" s="1"/>
  <c r="C369" i="14" s="1"/>
  <c r="C381" i="14" s="1"/>
  <c r="H451" i="14"/>
  <c r="H478" i="14" s="1"/>
  <c r="C77" i="14"/>
  <c r="H505" i="14"/>
  <c r="H461" i="14"/>
  <c r="H481" i="14"/>
  <c r="I17" i="24"/>
  <c r="I16" i="24" s="1"/>
  <c r="I19" i="24" s="1"/>
  <c r="P505" i="14"/>
  <c r="P481" i="14"/>
  <c r="Q17" i="24"/>
  <c r="Q16" i="24" s="1"/>
  <c r="Q19" i="24" s="1"/>
  <c r="P461" i="14"/>
  <c r="H500" i="14"/>
  <c r="H495" i="14" s="1"/>
  <c r="I21" i="24"/>
  <c r="I20" i="24" s="1"/>
  <c r="H475" i="14"/>
  <c r="H456" i="14"/>
  <c r="O367" i="14"/>
  <c r="O404" i="14" s="1"/>
  <c r="O441" i="14"/>
  <c r="O455" i="14" s="1"/>
  <c r="O474" i="14" s="1"/>
  <c r="O493" i="14" s="1"/>
  <c r="P5" i="24" s="1"/>
  <c r="C38" i="14"/>
  <c r="P475" i="14"/>
  <c r="P456" i="14"/>
  <c r="L21" i="24"/>
  <c r="L20" i="24" s="1"/>
  <c r="L23" i="24" s="1"/>
  <c r="K475" i="14"/>
  <c r="L17" i="24"/>
  <c r="L16" i="24" s="1"/>
  <c r="L19" i="24" s="1"/>
  <c r="P500" i="14"/>
  <c r="P495" i="14" s="1"/>
  <c r="M69" i="14"/>
  <c r="I69" i="14"/>
  <c r="M475" i="14"/>
  <c r="N21" i="24"/>
  <c r="N20" i="24" s="1"/>
  <c r="M500" i="14"/>
  <c r="M495" i="14" s="1"/>
  <c r="D456" i="14"/>
  <c r="D500" i="14"/>
  <c r="G359" i="14"/>
  <c r="K396" i="14"/>
  <c r="G396" i="14"/>
  <c r="D433" i="14"/>
  <c r="K500" i="14"/>
  <c r="K495" i="14" s="1"/>
  <c r="Q21" i="24"/>
  <c r="Q20" i="24" s="1"/>
  <c r="M456" i="14"/>
  <c r="C481" i="14"/>
  <c r="C461" i="14"/>
  <c r="C505" i="14"/>
  <c r="M21" i="24"/>
  <c r="M20" i="24" s="1"/>
  <c r="M23" i="24" s="1"/>
  <c r="L456" i="14"/>
  <c r="D84" i="14"/>
  <c r="D77" i="14"/>
  <c r="E52" i="24" s="1"/>
  <c r="F481" i="14"/>
  <c r="K461" i="14"/>
  <c r="N505" i="14"/>
  <c r="D475" i="14"/>
  <c r="L475" i="14"/>
  <c r="E38" i="14"/>
  <c r="G38" i="14"/>
  <c r="B38" i="14"/>
  <c r="N443" i="14"/>
  <c r="N312" i="14"/>
  <c r="N315" i="14" s="1"/>
  <c r="N318" i="14" s="1"/>
  <c r="N321" i="14" s="1"/>
  <c r="N324" i="14" s="1"/>
  <c r="N406" i="14" s="1"/>
  <c r="N418" i="14" s="1"/>
  <c r="L481" i="14"/>
  <c r="M17" i="24"/>
  <c r="M16" i="24" s="1"/>
  <c r="M19" i="24" s="1"/>
  <c r="C456" i="14"/>
  <c r="D21" i="24"/>
  <c r="D20" i="24" s="1"/>
  <c r="D23" i="24" s="1"/>
  <c r="M250" i="14"/>
  <c r="M253" i="14" s="1"/>
  <c r="M256" i="14" s="1"/>
  <c r="M259" i="14" s="1"/>
  <c r="M262" i="14" s="1"/>
  <c r="M332" i="14" s="1"/>
  <c r="M344" i="14" s="1"/>
  <c r="E250" i="14"/>
  <c r="E253" i="14" s="1"/>
  <c r="E256" i="14" s="1"/>
  <c r="E259" i="14" s="1"/>
  <c r="E262" i="14" s="1"/>
  <c r="E332" i="14" s="1"/>
  <c r="E344" i="14" s="1"/>
  <c r="P451" i="14"/>
  <c r="L451" i="14"/>
  <c r="L478" i="14" s="1"/>
  <c r="M451" i="14"/>
  <c r="F451" i="14"/>
  <c r="L40" i="14"/>
  <c r="H40" i="14"/>
  <c r="D40" i="14"/>
  <c r="O461" i="14"/>
  <c r="O481" i="14"/>
  <c r="G505" i="14"/>
  <c r="G461" i="14"/>
  <c r="F456" i="14"/>
  <c r="F475" i="14"/>
  <c r="O281" i="14"/>
  <c r="O284" i="14" s="1"/>
  <c r="O287" i="14" s="1"/>
  <c r="O290" i="14" s="1"/>
  <c r="O293" i="14" s="1"/>
  <c r="O369" i="14" s="1"/>
  <c r="O381" i="14" s="1"/>
  <c r="K281" i="14"/>
  <c r="K284" i="14" s="1"/>
  <c r="K287" i="14" s="1"/>
  <c r="K290" i="14" s="1"/>
  <c r="K293" i="14" s="1"/>
  <c r="K369" i="14" s="1"/>
  <c r="K381" i="14" s="1"/>
  <c r="G281" i="14"/>
  <c r="G284" i="14" s="1"/>
  <c r="G287" i="14" s="1"/>
  <c r="G290" i="14" s="1"/>
  <c r="G293" i="14" s="1"/>
  <c r="G369" i="14" s="1"/>
  <c r="G381" i="14" s="1"/>
  <c r="F359" i="14"/>
  <c r="N396" i="14"/>
  <c r="J396" i="14"/>
  <c r="J397" i="14" s="1"/>
  <c r="G451" i="14"/>
  <c r="D451" i="14"/>
  <c r="E16" i="24"/>
  <c r="E19" i="24" s="1"/>
  <c r="K40" i="14"/>
  <c r="E85" i="14"/>
  <c r="D85" i="14"/>
  <c r="O250" i="14"/>
  <c r="O253" i="14" s="1"/>
  <c r="O256" i="14" s="1"/>
  <c r="O259" i="14" s="1"/>
  <c r="O262" i="14" s="1"/>
  <c r="O332" i="14" s="1"/>
  <c r="O344" i="14" s="1"/>
  <c r="G250" i="14"/>
  <c r="G253" i="14" s="1"/>
  <c r="G256" i="14" s="1"/>
  <c r="G259" i="14" s="1"/>
  <c r="G262" i="14" s="1"/>
  <c r="G332" i="14" s="1"/>
  <c r="G344" i="14" s="1"/>
  <c r="G360" i="14" s="1"/>
  <c r="C250" i="14"/>
  <c r="C253" i="14" s="1"/>
  <c r="C256" i="14" s="1"/>
  <c r="C259" i="14" s="1"/>
  <c r="C262" i="14" s="1"/>
  <c r="C332" i="14" s="1"/>
  <c r="C344" i="14" s="1"/>
  <c r="D359" i="14"/>
  <c r="R35" i="14"/>
  <c r="R19" i="14"/>
  <c r="C236" i="14"/>
  <c r="C330" i="14" s="1"/>
  <c r="C267" i="14"/>
  <c r="C298" i="14" s="1"/>
  <c r="M236" i="14"/>
  <c r="M330" i="14" s="1"/>
  <c r="M267" i="14"/>
  <c r="M298" i="14" s="1"/>
  <c r="G267" i="14"/>
  <c r="G298" i="14" s="1"/>
  <c r="G236" i="14"/>
  <c r="G330" i="14" s="1"/>
  <c r="F236" i="14"/>
  <c r="F330" i="14" s="1"/>
  <c r="F267" i="14"/>
  <c r="F298" i="14" s="1"/>
  <c r="N267" i="14"/>
  <c r="N298" i="14" s="1"/>
  <c r="N236" i="14"/>
  <c r="N330" i="14" s="1"/>
  <c r="H267" i="14"/>
  <c r="H298" i="14" s="1"/>
  <c r="H236" i="14"/>
  <c r="H330" i="14" s="1"/>
  <c r="P267" i="14"/>
  <c r="P298" i="14" s="1"/>
  <c r="P236" i="14"/>
  <c r="P330" i="14" s="1"/>
  <c r="I267" i="14"/>
  <c r="I298" i="14" s="1"/>
  <c r="J236" i="14"/>
  <c r="J330" i="14" s="1"/>
  <c r="J267" i="14"/>
  <c r="J298" i="14" s="1"/>
  <c r="O267" i="14"/>
  <c r="O298" i="14" s="1"/>
  <c r="E236" i="14"/>
  <c r="E330" i="14" s="1"/>
  <c r="L267" i="14"/>
  <c r="L298" i="14" s="1"/>
  <c r="L236" i="14"/>
  <c r="L330" i="14" s="1"/>
  <c r="I441" i="14"/>
  <c r="I455" i="14" s="1"/>
  <c r="I474" i="14" s="1"/>
  <c r="I493" i="14" s="1"/>
  <c r="J5" i="24" s="1"/>
  <c r="I367" i="14"/>
  <c r="I404" i="14" s="1"/>
  <c r="O443" i="14"/>
  <c r="O312" i="14"/>
  <c r="O315" i="14" s="1"/>
  <c r="O318" i="14" s="1"/>
  <c r="O321" i="14" s="1"/>
  <c r="O324" i="14" s="1"/>
  <c r="O406" i="14" s="1"/>
  <c r="O418" i="14" s="1"/>
  <c r="D236" i="14"/>
  <c r="D330" i="14" s="1"/>
  <c r="K236" i="14"/>
  <c r="K330" i="14" s="1"/>
  <c r="P477" i="14"/>
  <c r="P457" i="14"/>
  <c r="N456" i="14"/>
  <c r="N475" i="14"/>
  <c r="O17" i="24"/>
  <c r="O16" i="24" s="1"/>
  <c r="O19" i="24" s="1"/>
  <c r="B456" i="14"/>
  <c r="F500" i="14"/>
  <c r="F495" i="14" s="1"/>
  <c r="K21" i="24"/>
  <c r="K20" i="24" s="1"/>
  <c r="J475" i="14"/>
  <c r="N461" i="14"/>
  <c r="E505" i="14"/>
  <c r="G21" i="24"/>
  <c r="G20" i="24" s="1"/>
  <c r="E481" i="14"/>
  <c r="N500" i="14"/>
  <c r="N495" i="14" s="1"/>
  <c r="O21" i="24"/>
  <c r="O20" i="24" s="1"/>
  <c r="Q24" i="24"/>
  <c r="C28" i="24" s="1"/>
  <c r="D83" i="14"/>
  <c r="F40" i="14"/>
  <c r="J40" i="14"/>
  <c r="C85" i="14"/>
  <c r="P281" i="14"/>
  <c r="P284" i="14" s="1"/>
  <c r="P287" i="14" s="1"/>
  <c r="P290" i="14" s="1"/>
  <c r="P293" i="14" s="1"/>
  <c r="P369" i="14" s="1"/>
  <c r="P381" i="14" s="1"/>
  <c r="I40" i="14"/>
  <c r="L69" i="14"/>
  <c r="G69" i="14"/>
  <c r="C69" i="14"/>
  <c r="E77" i="14"/>
  <c r="G52" i="24" s="1"/>
  <c r="N250" i="14"/>
  <c r="N253" i="14" s="1"/>
  <c r="N256" i="14" s="1"/>
  <c r="N259" i="14" s="1"/>
  <c r="N262" i="14" s="1"/>
  <c r="N332" i="14" s="1"/>
  <c r="N344" i="14" s="1"/>
  <c r="J250" i="14"/>
  <c r="J253" i="14" s="1"/>
  <c r="J256" i="14" s="1"/>
  <c r="J259" i="14" s="1"/>
  <c r="J262" i="14" s="1"/>
  <c r="J332" i="14" s="1"/>
  <c r="J344" i="14" s="1"/>
  <c r="F250" i="14"/>
  <c r="F253" i="14" s="1"/>
  <c r="F256" i="14" s="1"/>
  <c r="F259" i="14" s="1"/>
  <c r="F262" i="14" s="1"/>
  <c r="F332" i="14" s="1"/>
  <c r="F344" i="14" s="1"/>
  <c r="C84" i="14"/>
  <c r="I434" i="14" l="1"/>
  <c r="O504" i="14"/>
  <c r="E397" i="14"/>
  <c r="E360" i="14"/>
  <c r="B434" i="14"/>
  <c r="B436" i="14" s="1"/>
  <c r="C435" i="14" s="1"/>
  <c r="B360" i="14"/>
  <c r="B362" i="14" s="1"/>
  <c r="C361" i="14" s="1"/>
  <c r="C434" i="14"/>
  <c r="O463" i="14"/>
  <c r="O483" i="14" s="1"/>
  <c r="O484" i="14" s="1"/>
  <c r="G434" i="14"/>
  <c r="B367" i="14"/>
  <c r="B404" i="14" s="1"/>
  <c r="N434" i="14"/>
  <c r="M397" i="14"/>
  <c r="N463" i="14"/>
  <c r="N483" i="14" s="1"/>
  <c r="N484" i="14" s="1"/>
  <c r="B459" i="14"/>
  <c r="D360" i="14"/>
  <c r="O501" i="14"/>
  <c r="O509" i="14" s="1"/>
  <c r="P397" i="14"/>
  <c r="D434" i="14"/>
  <c r="N478" i="14"/>
  <c r="N479" i="14" s="1"/>
  <c r="J360" i="14"/>
  <c r="P25" i="24"/>
  <c r="C463" i="14"/>
  <c r="C483" i="14" s="1"/>
  <c r="J478" i="14"/>
  <c r="J479" i="14" s="1"/>
  <c r="J504" i="14"/>
  <c r="J501" i="14" s="1"/>
  <c r="J509" i="14" s="1"/>
  <c r="J463" i="14"/>
  <c r="J483" i="14" s="1"/>
  <c r="J484" i="14" s="1"/>
  <c r="K478" i="14"/>
  <c r="K479" i="14" s="1"/>
  <c r="F434" i="14"/>
  <c r="C478" i="14"/>
  <c r="O434" i="14"/>
  <c r="O397" i="14"/>
  <c r="M360" i="14"/>
  <c r="K463" i="14"/>
  <c r="K483" i="14" s="1"/>
  <c r="K484" i="14" s="1"/>
  <c r="P434" i="14"/>
  <c r="E434" i="14"/>
  <c r="H434" i="14"/>
  <c r="M434" i="14"/>
  <c r="I463" i="14"/>
  <c r="I483" i="14" s="1"/>
  <c r="I484" i="14" s="1"/>
  <c r="K434" i="14"/>
  <c r="I504" i="14"/>
  <c r="I501" i="14" s="1"/>
  <c r="I509" i="14" s="1"/>
  <c r="L360" i="14"/>
  <c r="K397" i="14"/>
  <c r="R40" i="14"/>
  <c r="R38" i="14"/>
  <c r="N360" i="14"/>
  <c r="N458" i="14"/>
  <c r="N459" i="14" s="1"/>
  <c r="K504" i="14"/>
  <c r="K501" i="14" s="1"/>
  <c r="K509" i="14" s="1"/>
  <c r="C397" i="14"/>
  <c r="C399" i="14" s="1"/>
  <c r="D398" i="14" s="1"/>
  <c r="P360" i="14"/>
  <c r="O479" i="14"/>
  <c r="J434" i="14"/>
  <c r="C459" i="14"/>
  <c r="L434" i="14"/>
  <c r="I459" i="14"/>
  <c r="C504" i="14"/>
  <c r="O360" i="14"/>
  <c r="I360" i="14"/>
  <c r="O458" i="14"/>
  <c r="O459" i="14" s="1"/>
  <c r="K360" i="14"/>
  <c r="I478" i="14"/>
  <c r="I479" i="14" s="1"/>
  <c r="B502" i="14"/>
  <c r="B501" i="14" s="1"/>
  <c r="I397" i="14"/>
  <c r="L397" i="14"/>
  <c r="N501" i="14"/>
  <c r="N509" i="14" s="1"/>
  <c r="C52" i="24"/>
  <c r="F397" i="14"/>
  <c r="H360" i="14"/>
  <c r="D397" i="14"/>
  <c r="C360" i="14"/>
  <c r="B460" i="14"/>
  <c r="J25" i="24"/>
  <c r="H397" i="14"/>
  <c r="F25" i="24"/>
  <c r="L25" i="24"/>
  <c r="E504" i="14"/>
  <c r="E501" i="14" s="1"/>
  <c r="E458" i="14"/>
  <c r="E478" i="14"/>
  <c r="H458" i="14"/>
  <c r="H459" i="14" s="1"/>
  <c r="E463" i="14"/>
  <c r="H463" i="14"/>
  <c r="H483" i="14" s="1"/>
  <c r="H484" i="14" s="1"/>
  <c r="H479" i="14"/>
  <c r="H504" i="14"/>
  <c r="H501" i="14" s="1"/>
  <c r="H509" i="14" s="1"/>
  <c r="H25" i="24"/>
  <c r="C27" i="24"/>
  <c r="N397" i="14"/>
  <c r="C82" i="14"/>
  <c r="N23" i="24"/>
  <c r="N25" i="24"/>
  <c r="L504" i="14"/>
  <c r="L501" i="14" s="1"/>
  <c r="L509" i="14" s="1"/>
  <c r="P463" i="14"/>
  <c r="P483" i="14" s="1"/>
  <c r="P484" i="14" s="1"/>
  <c r="P458" i="14"/>
  <c r="P459" i="14" s="1"/>
  <c r="P504" i="14"/>
  <c r="P501" i="14" s="1"/>
  <c r="P509" i="14" s="1"/>
  <c r="P478" i="14"/>
  <c r="P479" i="14" s="1"/>
  <c r="I25" i="24"/>
  <c r="I23" i="24"/>
  <c r="L458" i="14"/>
  <c r="L459" i="14" s="1"/>
  <c r="D463" i="14"/>
  <c r="D483" i="14" s="1"/>
  <c r="D458" i="14"/>
  <c r="D459" i="14" s="1"/>
  <c r="D478" i="14"/>
  <c r="D504" i="14"/>
  <c r="F458" i="14"/>
  <c r="F459" i="14" s="1"/>
  <c r="F478" i="14"/>
  <c r="F479" i="14" s="1"/>
  <c r="F463" i="14"/>
  <c r="F504" i="14"/>
  <c r="F501" i="14" s="1"/>
  <c r="F509" i="14" s="1"/>
  <c r="Q23" i="24"/>
  <c r="Q25" i="24"/>
  <c r="F360" i="14"/>
  <c r="E82" i="14"/>
  <c r="E86" i="14" s="1"/>
  <c r="M25" i="24"/>
  <c r="L463" i="14"/>
  <c r="L464" i="14" s="1"/>
  <c r="G458" i="14"/>
  <c r="G459" i="14" s="1"/>
  <c r="G504" i="14"/>
  <c r="G501" i="14" s="1"/>
  <c r="G509" i="14" s="1"/>
  <c r="G463" i="14"/>
  <c r="G483" i="14" s="1"/>
  <c r="G484" i="14" s="1"/>
  <c r="G478" i="14"/>
  <c r="G479" i="14" s="1"/>
  <c r="G397" i="14"/>
  <c r="M458" i="14"/>
  <c r="M459" i="14" s="1"/>
  <c r="M504" i="14"/>
  <c r="M501" i="14" s="1"/>
  <c r="M509" i="14" s="1"/>
  <c r="M478" i="14"/>
  <c r="M479" i="14" s="1"/>
  <c r="M463" i="14"/>
  <c r="L479" i="14"/>
  <c r="O23" i="24"/>
  <c r="O25" i="24"/>
  <c r="G25" i="24"/>
  <c r="G23" i="24"/>
  <c r="K441" i="14"/>
  <c r="K455" i="14" s="1"/>
  <c r="K474" i="14" s="1"/>
  <c r="K493" i="14" s="1"/>
  <c r="L5" i="24" s="1"/>
  <c r="K367" i="14"/>
  <c r="K404" i="14" s="1"/>
  <c r="E441" i="14"/>
  <c r="E455" i="14" s="1"/>
  <c r="E474" i="14" s="1"/>
  <c r="E493" i="14" s="1"/>
  <c r="F5" i="24" s="1"/>
  <c r="E367" i="14"/>
  <c r="E404" i="14" s="1"/>
  <c r="P367" i="14"/>
  <c r="P404" i="14" s="1"/>
  <c r="P441" i="14"/>
  <c r="P455" i="14" s="1"/>
  <c r="P474" i="14" s="1"/>
  <c r="P493" i="14" s="1"/>
  <c r="Q5" i="24" s="1"/>
  <c r="H367" i="14"/>
  <c r="H404" i="14" s="1"/>
  <c r="H441" i="14"/>
  <c r="H455" i="14" s="1"/>
  <c r="H474" i="14" s="1"/>
  <c r="H493" i="14" s="1"/>
  <c r="I5" i="24" s="1"/>
  <c r="F441" i="14"/>
  <c r="F455" i="14" s="1"/>
  <c r="F474" i="14" s="1"/>
  <c r="F493" i="14" s="1"/>
  <c r="G5" i="24" s="1"/>
  <c r="F367" i="14"/>
  <c r="F404" i="14" s="1"/>
  <c r="D82" i="14"/>
  <c r="D86" i="14" s="1"/>
  <c r="L367" i="14"/>
  <c r="L404" i="14" s="1"/>
  <c r="L441" i="14"/>
  <c r="L455" i="14" s="1"/>
  <c r="L474" i="14" s="1"/>
  <c r="L493" i="14" s="1"/>
  <c r="M5" i="24" s="1"/>
  <c r="C441" i="14"/>
  <c r="C455" i="14" s="1"/>
  <c r="C474" i="14" s="1"/>
  <c r="C493" i="14" s="1"/>
  <c r="D5" i="24" s="1"/>
  <c r="C367" i="14"/>
  <c r="C404" i="14" s="1"/>
  <c r="G367" i="14"/>
  <c r="G404" i="14" s="1"/>
  <c r="G441" i="14"/>
  <c r="G455" i="14" s="1"/>
  <c r="G474" i="14" s="1"/>
  <c r="G493" i="14" s="1"/>
  <c r="H5" i="24" s="1"/>
  <c r="C460" i="14"/>
  <c r="C480" i="14" s="1"/>
  <c r="C502" i="14"/>
  <c r="D367" i="14"/>
  <c r="D404" i="14" s="1"/>
  <c r="D441" i="14"/>
  <c r="D455" i="14" s="1"/>
  <c r="D474" i="14" s="1"/>
  <c r="D493" i="14" s="1"/>
  <c r="E5" i="24" s="1"/>
  <c r="N441" i="14"/>
  <c r="N455" i="14" s="1"/>
  <c r="N474" i="14" s="1"/>
  <c r="N493" i="14" s="1"/>
  <c r="O5" i="24" s="1"/>
  <c r="N367" i="14"/>
  <c r="N404" i="14" s="1"/>
  <c r="D502" i="14"/>
  <c r="D460" i="14"/>
  <c r="D480" i="14" s="1"/>
  <c r="K23" i="24"/>
  <c r="K25" i="24"/>
  <c r="J441" i="14"/>
  <c r="J455" i="14" s="1"/>
  <c r="J474" i="14" s="1"/>
  <c r="J493" i="14" s="1"/>
  <c r="K5" i="24" s="1"/>
  <c r="J367" i="14"/>
  <c r="J404" i="14" s="1"/>
  <c r="M441" i="14"/>
  <c r="M455" i="14" s="1"/>
  <c r="M474" i="14" s="1"/>
  <c r="M493" i="14" s="1"/>
  <c r="N5" i="24" s="1"/>
  <c r="M367" i="14"/>
  <c r="M404" i="14" s="1"/>
  <c r="B464" i="14" l="1"/>
  <c r="B465" i="14" s="1"/>
  <c r="B466" i="14" s="1"/>
  <c r="B480" i="14"/>
  <c r="C436" i="14"/>
  <c r="D435" i="14" s="1"/>
  <c r="D436" i="14" s="1"/>
  <c r="E435" i="14" s="1"/>
  <c r="E436" i="14" s="1"/>
  <c r="F435" i="14" s="1"/>
  <c r="F436" i="14" s="1"/>
  <c r="G435" i="14" s="1"/>
  <c r="G436" i="14" s="1"/>
  <c r="H435" i="14" s="1"/>
  <c r="H436" i="14" s="1"/>
  <c r="I435" i="14" s="1"/>
  <c r="I436" i="14" s="1"/>
  <c r="J435" i="14" s="1"/>
  <c r="J436" i="14" s="1"/>
  <c r="K435" i="14" s="1"/>
  <c r="K436" i="14" s="1"/>
  <c r="L435" i="14" s="1"/>
  <c r="L436" i="14" s="1"/>
  <c r="M435" i="14" s="1"/>
  <c r="M436" i="14" s="1"/>
  <c r="N435" i="14" s="1"/>
  <c r="N436" i="14" s="1"/>
  <c r="O435" i="14" s="1"/>
  <c r="O436" i="14" s="1"/>
  <c r="P435" i="14" s="1"/>
  <c r="P436" i="14" s="1"/>
  <c r="C362" i="14"/>
  <c r="D361" i="14" s="1"/>
  <c r="D362" i="14" s="1"/>
  <c r="E361" i="14" s="1"/>
  <c r="E362" i="14" s="1"/>
  <c r="F361" i="14" s="1"/>
  <c r="F362" i="14" s="1"/>
  <c r="G361" i="14" s="1"/>
  <c r="G362" i="14" s="1"/>
  <c r="H361" i="14" s="1"/>
  <c r="H362" i="14" s="1"/>
  <c r="I361" i="14" s="1"/>
  <c r="I362" i="14" s="1"/>
  <c r="J361" i="14" s="1"/>
  <c r="J362" i="14" s="1"/>
  <c r="K361" i="14" s="1"/>
  <c r="K362" i="14" s="1"/>
  <c r="L361" i="14" s="1"/>
  <c r="L362" i="14" s="1"/>
  <c r="M361" i="14" s="1"/>
  <c r="M362" i="14" s="1"/>
  <c r="N361" i="14" s="1"/>
  <c r="N362" i="14" s="1"/>
  <c r="O361" i="14" s="1"/>
  <c r="O362" i="14" s="1"/>
  <c r="P361" i="14" s="1"/>
  <c r="P362" i="14" s="1"/>
  <c r="D399" i="14"/>
  <c r="E398" i="14" s="1"/>
  <c r="E399" i="14" s="1"/>
  <c r="F398" i="14" s="1"/>
  <c r="F399" i="14" s="1"/>
  <c r="G398" i="14" s="1"/>
  <c r="G399" i="14" s="1"/>
  <c r="H398" i="14" s="1"/>
  <c r="H399" i="14" s="1"/>
  <c r="I398" i="14" s="1"/>
  <c r="I399" i="14" s="1"/>
  <c r="J398" i="14" s="1"/>
  <c r="J399" i="14" s="1"/>
  <c r="K398" i="14" s="1"/>
  <c r="K399" i="14" s="1"/>
  <c r="L398" i="14" s="1"/>
  <c r="L399" i="14" s="1"/>
  <c r="M398" i="14" s="1"/>
  <c r="M399" i="14" s="1"/>
  <c r="N398" i="14" s="1"/>
  <c r="N399" i="14" s="1"/>
  <c r="O398" i="14" s="1"/>
  <c r="O399" i="14" s="1"/>
  <c r="P398" i="14" s="1"/>
  <c r="P399" i="14" s="1"/>
  <c r="O464" i="14"/>
  <c r="O465" i="14" s="1"/>
  <c r="O466" i="14" s="1"/>
  <c r="H464" i="14"/>
  <c r="H465" i="14" s="1"/>
  <c r="H466" i="14" s="1"/>
  <c r="I485" i="14"/>
  <c r="I486" i="14" s="1"/>
  <c r="K464" i="14"/>
  <c r="K465" i="14" s="1"/>
  <c r="K466" i="14" s="1"/>
  <c r="N464" i="14"/>
  <c r="N465" i="14" s="1"/>
  <c r="N466" i="14" s="1"/>
  <c r="N485" i="14"/>
  <c r="N486" i="14" s="1"/>
  <c r="J464" i="14"/>
  <c r="J465" i="14" s="1"/>
  <c r="J466" i="14" s="1"/>
  <c r="K485" i="14"/>
  <c r="K486" i="14" s="1"/>
  <c r="I464" i="14"/>
  <c r="I465" i="14" s="1"/>
  <c r="I466" i="14" s="1"/>
  <c r="E465" i="14"/>
  <c r="E466" i="14" s="1"/>
  <c r="L483" i="14"/>
  <c r="L484" i="14" s="1"/>
  <c r="L485" i="14" s="1"/>
  <c r="L486" i="14" s="1"/>
  <c r="C464" i="14"/>
  <c r="C465" i="14" s="1"/>
  <c r="C466" i="14" s="1"/>
  <c r="P464" i="14"/>
  <c r="P465" i="14" s="1"/>
  <c r="P466" i="14" s="1"/>
  <c r="E483" i="14"/>
  <c r="E484" i="14" s="1"/>
  <c r="J485" i="14"/>
  <c r="J486" i="14" s="1"/>
  <c r="C86" i="14"/>
  <c r="B484" i="14" s="1"/>
  <c r="B82" i="14"/>
  <c r="D501" i="14"/>
  <c r="C501" i="14"/>
  <c r="O485" i="14"/>
  <c r="O486" i="14" s="1"/>
  <c r="C26" i="24"/>
  <c r="C29" i="24" s="1"/>
  <c r="P485" i="14"/>
  <c r="P486" i="14" s="1"/>
  <c r="H485" i="14"/>
  <c r="H486" i="14" s="1"/>
  <c r="L465" i="14"/>
  <c r="L466" i="14" s="1"/>
  <c r="F483" i="14"/>
  <c r="F484" i="14" s="1"/>
  <c r="F485" i="14" s="1"/>
  <c r="F486" i="14" s="1"/>
  <c r="F464" i="14"/>
  <c r="F465" i="14" s="1"/>
  <c r="F466" i="14" s="1"/>
  <c r="D464" i="14"/>
  <c r="D465" i="14" s="1"/>
  <c r="D466" i="14" s="1"/>
  <c r="G485" i="14"/>
  <c r="G486" i="14" s="1"/>
  <c r="M464" i="14"/>
  <c r="M465" i="14" s="1"/>
  <c r="M466" i="14" s="1"/>
  <c r="M483" i="14"/>
  <c r="M484" i="14" s="1"/>
  <c r="M485" i="14" s="1"/>
  <c r="M486" i="14" s="1"/>
  <c r="G464" i="14"/>
  <c r="G465" i="14" s="1"/>
  <c r="G466" i="14" s="1"/>
  <c r="K52" i="24"/>
  <c r="D10" i="24"/>
  <c r="C484" i="14"/>
  <c r="D484" i="14"/>
  <c r="E10" i="24"/>
  <c r="E9" i="24" s="1"/>
  <c r="E13" i="24" s="1"/>
  <c r="C10" i="24" l="1"/>
  <c r="C9" i="24" s="1"/>
  <c r="C13" i="24" s="1"/>
  <c r="C25" i="24" s="1"/>
  <c r="B77" i="14"/>
  <c r="D9" i="24"/>
  <c r="D13" i="24" s="1"/>
  <c r="B468" i="14"/>
  <c r="B469" i="14"/>
  <c r="E14" i="24"/>
  <c r="E25" i="24"/>
  <c r="B81" i="14"/>
  <c r="B86" i="14"/>
  <c r="B80" i="14"/>
  <c r="B83" i="14"/>
  <c r="B85" i="14"/>
  <c r="B84" i="14"/>
  <c r="C14" i="24" l="1"/>
  <c r="D14" i="24"/>
  <c r="D25" i="24"/>
  <c r="C15" i="24" l="1"/>
  <c r="G33" i="24" s="1"/>
  <c r="R35" i="24" l="1"/>
  <c r="R37" i="24" s="1"/>
  <c r="G46" i="24" s="1"/>
  <c r="K53" i="24"/>
  <c r="I53" i="24"/>
  <c r="G53" i="24"/>
  <c r="E53" i="24"/>
  <c r="C53" i="24"/>
  <c r="E78" i="14" l="1"/>
  <c r="D476" i="14" s="1"/>
  <c r="D78" i="14"/>
  <c r="C476" i="14" s="1"/>
  <c r="C78" i="14"/>
  <c r="G78" i="14" s="1"/>
  <c r="F78" i="14"/>
  <c r="E476" i="14" s="1"/>
  <c r="E479" i="14" s="1"/>
  <c r="E485" i="14" s="1"/>
  <c r="R31" i="14"/>
  <c r="B78" i="14" l="1"/>
  <c r="B497" i="14"/>
  <c r="B495" i="14" s="1"/>
  <c r="B509" i="14" s="1"/>
  <c r="C79" i="14"/>
  <c r="G79" i="14" s="1"/>
  <c r="B476" i="14"/>
  <c r="B479" i="14" s="1"/>
  <c r="B485" i="14" s="1"/>
  <c r="D79" i="14"/>
  <c r="C498" i="14" s="1"/>
  <c r="C497" i="14"/>
  <c r="C495" i="14" s="1"/>
  <c r="C509" i="14" s="1"/>
  <c r="C479" i="14"/>
  <c r="C485" i="14" s="1"/>
  <c r="C486" i="14" s="1"/>
  <c r="E497" i="14"/>
  <c r="E495" i="14" s="1"/>
  <c r="E509" i="14" s="1"/>
  <c r="E486" i="14"/>
  <c r="F79" i="14"/>
  <c r="E498" i="14" s="1"/>
  <c r="D479" i="14"/>
  <c r="E79" i="14"/>
  <c r="D498" i="14" s="1"/>
  <c r="D497" i="14"/>
  <c r="D495" i="14" s="1"/>
  <c r="D509" i="14" s="1"/>
  <c r="D485" i="14" l="1"/>
  <c r="D486" i="14" s="1"/>
  <c r="B486" i="14"/>
  <c r="B488" i="14" s="1"/>
  <c r="B489" i="14"/>
  <c r="B498" i="14"/>
  <c r="B79" i="14"/>
</calcChain>
</file>

<file path=xl/comments1.xml><?xml version="1.0" encoding="utf-8"?>
<comments xmlns="http://schemas.openxmlformats.org/spreadsheetml/2006/main">
  <authors>
    <author>Autor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 xml:space="preserve">Uwaga:
od 1 stycznia 2017 stawka CIT ulega obniżeniu dla podmiotów, których przychody ze sprzedaży wraz z VAT nie przekraczają w roku podatkowym 1,2 mln euro (z zastosowaniem kursu z 1.10.2016 r). Dla podmiotów, których to dotyczy należy odpowiednio dostosować stawkę CIT.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51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Wprowadzić w roku oddania do użytkowania</t>
        </r>
      </text>
    </comment>
    <comment ref="A62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Wprowadzić w 
roku oddania do użytkowania</t>
        </r>
      </text>
    </comment>
    <comment ref="A70" authorId="0" shapeId="0">
      <text>
        <r>
          <rPr>
            <b/>
            <sz val="8"/>
            <color indexed="81"/>
            <rFont val="Tahoma"/>
            <family val="2"/>
            <charset val="238"/>
          </rPr>
          <t>IS:suma nakładów odtworzeniowych. Wprowadzić wyłącznie
 w roku ponoszenia nakładów.</t>
        </r>
      </text>
    </comment>
    <comment ref="A77" authorId="0" shapeId="0">
      <text>
        <r>
          <rPr>
            <b/>
            <sz val="9"/>
            <color indexed="81"/>
            <rFont val="Tahoma"/>
            <family val="2"/>
            <charset val="238"/>
          </rPr>
          <t>Uwaga: W konkursie ustala się  maksymalną  wartość  całkowitych kosztów kwalifikowalnych projektu  w wysokości 50 mln EUR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9" authorId="0" shapeId="0">
      <text>
        <r>
          <rPr>
            <b/>
            <sz val="9"/>
            <color indexed="81"/>
            <rFont val="Tahoma"/>
            <family val="2"/>
            <charset val="238"/>
          </rPr>
          <t>Definicja:</t>
        </r>
        <r>
          <rPr>
            <sz val="9"/>
            <color indexed="81"/>
            <rFont val="Tahoma"/>
            <family val="2"/>
            <charset val="238"/>
          </rPr>
          <t xml:space="preserve">
Wkład własny różnica między
kwotą wydatków kwalifikowalnych a kwotą dofinansowania przekazaną
beneficjentowi</t>
        </r>
      </text>
    </comment>
    <comment ref="A8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W konkursie ustala się  maksymalną  wartość projektu w wysokości 70 mln EUR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60" authorId="0" shapeId="0">
      <text>
        <r>
          <rPr>
            <b/>
            <sz val="9"/>
            <color indexed="81"/>
            <rFont val="Tahoma"/>
            <family val="2"/>
            <charset val="238"/>
          </rPr>
          <t>Definicja:Nakłady inwestycyjne obejmują koszty kwalifikowalne i niekwalifikowalne netto</t>
        </r>
      </text>
    </comment>
    <comment ref="A480" authorId="0" shapeId="0">
      <text>
        <r>
          <rPr>
            <b/>
            <sz val="9"/>
            <color indexed="81"/>
            <rFont val="Tahoma"/>
            <family val="2"/>
            <charset val="238"/>
          </rPr>
          <t>Definicja: Nakłady inwestycyjne obejmują koszty kwalifikowalne i niekwalifikowalne netto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98" authorId="0" shapeId="0">
      <text>
        <r>
          <rPr>
            <b/>
            <sz val="9"/>
            <color indexed="81"/>
            <rFont val="Tahoma"/>
            <family val="2"/>
            <charset val="238"/>
          </rPr>
          <t>Definicja: Finansowanie własne jest sumą wkładu własnego i kosztów niekwalifikowalnych netto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02" authorId="0" shapeId="0">
      <text>
        <r>
          <rPr>
            <b/>
            <sz val="9"/>
            <color indexed="81"/>
            <rFont val="Tahoma"/>
            <family val="2"/>
            <charset val="238"/>
          </rPr>
          <t>Definicja: Nakłady inwestycyjne obejmują koszty kwalifikowalne i niekwalifikowalne netto</t>
        </r>
      </text>
    </comment>
    <comment ref="A508" authorId="0" shapeId="0">
      <text>
        <r>
          <rPr>
            <b/>
            <sz val="9"/>
            <color indexed="81"/>
            <rFont val="Tahoma"/>
            <family val="2"/>
            <charset val="238"/>
          </rPr>
          <t>Uwaga:
w tym m.in. 
podatek dochodowy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Uwaga: Nakłady inwestycyjne obejmują koszty kwalifikowalne i niekwalifikowalne netto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 Nakłady inwestycyjne obejmują koszty kwalifikowalne i niekwalifikowalne netto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38"/>
          </rPr>
          <t>Uwaga: Jeżeli wyliczony poziom luki przekracza 100% w obliczeniach zastosowano mnożnik 100%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33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Max dla danego obszaru, należy wybrać 80% lub 85%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 Należy wprowadzic maksymalną kwotę dofinansowania dla obszaru</t>
        </r>
      </text>
    </comment>
  </commentList>
</comments>
</file>

<file path=xl/sharedStrings.xml><?xml version="1.0" encoding="utf-8"?>
<sst xmlns="http://schemas.openxmlformats.org/spreadsheetml/2006/main" count="563" uniqueCount="294">
  <si>
    <t>Wyszczególnienie</t>
  </si>
  <si>
    <t>Rok bazowy</t>
  </si>
  <si>
    <t>Okres referencyjny</t>
  </si>
  <si>
    <t>A.I.1.</t>
  </si>
  <si>
    <t>A.I.1.3</t>
  </si>
  <si>
    <t>Współczynnik dyskontujący (finansowy)</t>
  </si>
  <si>
    <t>A.I.1.4</t>
  </si>
  <si>
    <t>Stopa (stawka) podatku dochodowego</t>
  </si>
  <si>
    <t>Jedn.</t>
  </si>
  <si>
    <t>Cykl rotacji zapasów materiałowych</t>
  </si>
  <si>
    <t>w dniach</t>
  </si>
  <si>
    <t>Cykl rotacji należności krótkoterminowych</t>
  </si>
  <si>
    <t>Cykl rotacji zobowiązań krótkoterminowych</t>
  </si>
  <si>
    <t>ŻRÓDŁA FINANSOWANIA PROJEKTU</t>
  </si>
  <si>
    <t>PROJEKT ŁĄCZNIE</t>
  </si>
  <si>
    <t>SUMA</t>
  </si>
  <si>
    <t>=</t>
  </si>
  <si>
    <t>RAZEM</t>
  </si>
  <si>
    <t>WYSZCZEGÓLNIENIE</t>
  </si>
  <si>
    <t>Użytkownicy usługi A</t>
  </si>
  <si>
    <t>Użytkownicy usługi B</t>
  </si>
  <si>
    <t>Użytkownicy usługi C</t>
  </si>
  <si>
    <t>Użytkownicy usługi D</t>
  </si>
  <si>
    <t>Użytkownicy usługi E</t>
  </si>
  <si>
    <t>Cena usługi A</t>
  </si>
  <si>
    <t>Cena usługi B</t>
  </si>
  <si>
    <t>Cena usługi C</t>
  </si>
  <si>
    <t>Cena usługi D</t>
  </si>
  <si>
    <t>Cena usługi E</t>
  </si>
  <si>
    <t>Wartość usług A</t>
  </si>
  <si>
    <t>Wartość usług B</t>
  </si>
  <si>
    <t>Wartość usług C</t>
  </si>
  <si>
    <t>Wartość usług D</t>
  </si>
  <si>
    <t>Wartość usług E</t>
  </si>
  <si>
    <t>WARTOŚC USŁUG</t>
  </si>
  <si>
    <t>WARTOŚC WPŁYWÓW Z USŁUG</t>
  </si>
  <si>
    <t>Amortyzacja</t>
  </si>
  <si>
    <t>KOSZTY OPERACYJNE</t>
  </si>
  <si>
    <t>Okres 
żywotności (lata)</t>
  </si>
  <si>
    <t>Wartość rezydualna</t>
  </si>
  <si>
    <t>Przychody ze sprzedaży i zrównane z nimi</t>
  </si>
  <si>
    <t>Przychód ze sprzedaży produktów</t>
  </si>
  <si>
    <t>Zmiana stanu produktów</t>
  </si>
  <si>
    <t>Koszt wytworzenia produktów na własne potrzeby jednostki</t>
  </si>
  <si>
    <t>Przychód ze sprzedaży towarów i materiałów</t>
  </si>
  <si>
    <t>Koszty działalności operacyjnej</t>
  </si>
  <si>
    <t>Zysk/strata ze sprzedaży</t>
  </si>
  <si>
    <t>Pozostałe przychody operacyjne</t>
  </si>
  <si>
    <t>Pozostałe koszty operacyjne</t>
  </si>
  <si>
    <t>Zysk/Strata na działalności operacyjnej</t>
  </si>
  <si>
    <t>Przychody finansowe</t>
  </si>
  <si>
    <t>Koszty finansowe</t>
  </si>
  <si>
    <t>Zysk/Strata brutto na działalności gospodarczej</t>
  </si>
  <si>
    <t>Zyski nadzwyczajne</t>
  </si>
  <si>
    <t>Straty nadzwyczajne</t>
  </si>
  <si>
    <t>Zysk/Strata brutto</t>
  </si>
  <si>
    <t>Podatek dochodowy od osób prawnych</t>
  </si>
  <si>
    <t>Pozostałe obowiązkowe obciążenia</t>
  </si>
  <si>
    <t>Zysk/Strata netto</t>
  </si>
  <si>
    <t>Zmiana stanu zapasów</t>
  </si>
  <si>
    <t>Zmiana stanu należności</t>
  </si>
  <si>
    <t>Przychody ze sprzedaży</t>
  </si>
  <si>
    <t>Koszty operacyjne bez amortyzacji</t>
  </si>
  <si>
    <t>WPŁYWY RAZEM</t>
  </si>
  <si>
    <t>stopa dyskontowa</t>
  </si>
  <si>
    <t>FNPV/C</t>
  </si>
  <si>
    <t>FIRR/C</t>
  </si>
  <si>
    <t>WSKAŹNIKI EFEKTYWNOŚCI FINANSOWEJ Z DOFINANSOWANIEM</t>
  </si>
  <si>
    <t>WYDATKI RAZEM</t>
  </si>
  <si>
    <t>Stopa dyskontowa</t>
  </si>
  <si>
    <t>Obliczenie luki finansowej</t>
  </si>
  <si>
    <t>...</t>
  </si>
  <si>
    <t>E. Przychody</t>
  </si>
  <si>
    <t>F. Wartość rezydualna</t>
  </si>
  <si>
    <t>G. Przepływy środków pieniężnych netto</t>
  </si>
  <si>
    <r>
      <t>CRpa</t>
    </r>
    <r>
      <rPr>
        <sz val="7"/>
        <rFont val="Arial"/>
        <family val="2"/>
        <charset val="238"/>
      </rPr>
      <t xml:space="preserve"> = maksymalna stopa współfinansowania osi priorytetowej</t>
    </r>
  </si>
  <si>
    <t>Koszty kwalifikowalne projektu (EC)</t>
  </si>
  <si>
    <t>1.</t>
  </si>
  <si>
    <t>2.</t>
  </si>
  <si>
    <t>3.</t>
  </si>
  <si>
    <t>KOSZTY DZIAŁALNOŚCI OPERACYJNEJ</t>
  </si>
  <si>
    <t>I KW</t>
  </si>
  <si>
    <t>II KW</t>
  </si>
  <si>
    <t>III KW</t>
  </si>
  <si>
    <t>IV KW</t>
  </si>
  <si>
    <t>n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</si>
  <si>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</si>
  <si>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</si>
  <si>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</si>
  <si>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</si>
  <si>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</si>
  <si>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</si>
  <si>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</si>
  <si>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</si>
  <si>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</si>
  <si>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</si>
  <si>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>n+11</t>
  </si>
  <si>
    <t>n+12</t>
  </si>
  <si>
    <t>n+13</t>
  </si>
  <si>
    <t>n+14</t>
  </si>
  <si>
    <t>Kwota</t>
  </si>
  <si>
    <t>….</t>
  </si>
  <si>
    <t>…..</t>
  </si>
  <si>
    <t xml:space="preserve">ZAPOTRZEBOWANIE NA KAPITAŁ OBROTOWY </t>
  </si>
  <si>
    <t>Razem</t>
  </si>
  <si>
    <t>I.Zużycie materiałów i energii</t>
  </si>
  <si>
    <t>II.Podatki i inne opłaty</t>
  </si>
  <si>
    <t>III. Wynagrodzenia</t>
  </si>
  <si>
    <t>IV.Narzuty na wynagrodzenia</t>
  </si>
  <si>
    <t>V.Usługi obce</t>
  </si>
  <si>
    <t>VI. Pozostałe koszty</t>
  </si>
  <si>
    <t>HARMONOGRAM KWARTALNY</t>
  </si>
  <si>
    <t>Koszty kwalifikowane</t>
  </si>
  <si>
    <t>Wydatki kwalifikowane</t>
  </si>
  <si>
    <t>Netto</t>
  </si>
  <si>
    <t>VAT</t>
  </si>
  <si>
    <t>Koszty niekwalifikowane</t>
  </si>
  <si>
    <t>Koszty niekwalifikowane netto</t>
  </si>
  <si>
    <t xml:space="preserve">Vat od kosztów kwalifikowanych </t>
  </si>
  <si>
    <t xml:space="preserve">Vat od kosztów niekwalifikowanych </t>
  </si>
  <si>
    <t>Dotacja UE</t>
  </si>
  <si>
    <t>Wkład własny</t>
  </si>
  <si>
    <t>PRZYCHODY</t>
  </si>
  <si>
    <t>Poziom ściągalności ( w %)</t>
  </si>
  <si>
    <t>Poziom ściągalności (%)</t>
  </si>
  <si>
    <t>Wartość poczatkowa środka trwałego</t>
  </si>
  <si>
    <t>Naklady odtworzeniowe</t>
  </si>
  <si>
    <t>Wskażniki makroekonomiczne</t>
  </si>
  <si>
    <t xml:space="preserve">Prognozowana liczba użytkowników </t>
  </si>
  <si>
    <t xml:space="preserve">Kalkulacja cen usług </t>
  </si>
  <si>
    <t>Stawki amortyzacyjne</t>
  </si>
  <si>
    <t>Wydatki niekwalifikowane</t>
  </si>
  <si>
    <t>Wartość środka trwałego po amortyzacji</t>
  </si>
  <si>
    <t>I. ( Nazwa środka trwałego np.urządzenia)</t>
  </si>
  <si>
    <t>II. ( Nazwa środka trwałego)</t>
  </si>
  <si>
    <t>Stawka amortyzacyjna</t>
  </si>
  <si>
    <t>VII.Amortyzacja</t>
  </si>
  <si>
    <t>KOSZTY RAZEM</t>
  </si>
  <si>
    <t>KOSZTY BEZ AMORTYZACJI</t>
  </si>
  <si>
    <t>Wariant I -Podmiot</t>
  </si>
  <si>
    <t>Wariant II -Podmiot z projektem</t>
  </si>
  <si>
    <t>Wariant III -Projekt</t>
  </si>
  <si>
    <t>Wariant III - Projekt</t>
  </si>
  <si>
    <t>Wartość usług ( zł/szt)</t>
  </si>
  <si>
    <t>PRZEPŁYWY ŚRODKÓW PIENIĘŻNYCH Z DZIAŁALNOŚCI GOSPODARCZEJ</t>
  </si>
  <si>
    <t>Wariant I - Podmiot</t>
  </si>
  <si>
    <t>Wariant II - Podmiot z projektem</t>
  </si>
  <si>
    <t>AMORTYZACJA I NAKŁADY ODTWORZENIOWE</t>
  </si>
  <si>
    <t xml:space="preserve"> Wariant II - Podmiot z projektem</t>
  </si>
  <si>
    <t>Wariant III- Projekt</t>
  </si>
  <si>
    <t xml:space="preserve">RACHUNEK ZYSKÓW I STRAT </t>
  </si>
  <si>
    <t>Należności bieżące</t>
  </si>
  <si>
    <t>Zapasy</t>
  </si>
  <si>
    <t>Zobowiązania bieżące</t>
  </si>
  <si>
    <t>Zmiana stanu zobowiązań bieżących</t>
  </si>
  <si>
    <t>Kapitał obrotowy</t>
  </si>
  <si>
    <t>Zmiany w kapitale obrotowym</t>
  </si>
  <si>
    <t>Przychody operacyjne</t>
  </si>
  <si>
    <t>Dodatnie zmiany kapitału obrotowego</t>
  </si>
  <si>
    <t>Nakłady inwestycyjne</t>
  </si>
  <si>
    <t>Koszty operacyjne (bez amortyzacji)</t>
  </si>
  <si>
    <t>Ujemne zmiany kapitału obrotowego</t>
  </si>
  <si>
    <t>Przepływy netto</t>
  </si>
  <si>
    <t>F.I.</t>
  </si>
  <si>
    <t>Nakłady inwestycyjne dotyczące przygotowania projektu</t>
  </si>
  <si>
    <t>F.I.1</t>
  </si>
  <si>
    <t>F.I.2</t>
  </si>
  <si>
    <t>F.II.</t>
  </si>
  <si>
    <t>Nakłady inwestycyjne dot. realizacji projektu</t>
  </si>
  <si>
    <t>F.II.1</t>
  </si>
  <si>
    <t>F.II.2</t>
  </si>
  <si>
    <t>F.II.3</t>
  </si>
  <si>
    <t>F.III.</t>
  </si>
  <si>
    <t>Całkowite nakłady inwestycyjne</t>
  </si>
  <si>
    <t>F.IV</t>
  </si>
  <si>
    <t>F.V</t>
  </si>
  <si>
    <t>Koszty operacyjne</t>
  </si>
  <si>
    <t>F.V.1</t>
  </si>
  <si>
    <t>F.VI</t>
  </si>
  <si>
    <t>F.VI.1</t>
  </si>
  <si>
    <t>F.VI.2</t>
  </si>
  <si>
    <t>F.VII</t>
  </si>
  <si>
    <t>F.VIII</t>
  </si>
  <si>
    <t>F.IX</t>
  </si>
  <si>
    <t>F.X</t>
  </si>
  <si>
    <t>F.XI</t>
  </si>
  <si>
    <t>F.XII</t>
  </si>
  <si>
    <t>Należy wprowadzać dane projektu wyłącznie do komórek oznaczonych kolorem niebieskim</t>
  </si>
  <si>
    <t>Kategoria/Okres projekcji</t>
  </si>
  <si>
    <t>Źródła finansowania, w tym:</t>
  </si>
  <si>
    <t>Inne środki</t>
  </si>
  <si>
    <t>Nakłady odtworzeniowe</t>
  </si>
  <si>
    <t>Zmiana w kapitale obrotowym netto</t>
  </si>
  <si>
    <t>Spłata kredytów/pożyczek</t>
  </si>
  <si>
    <t>Inne wydatki projektu</t>
  </si>
  <si>
    <t>Przepływy pieniężne netto</t>
  </si>
  <si>
    <t>TRWAŁOŚĆ FINANSOWA</t>
  </si>
  <si>
    <r>
      <t>DNR</t>
    </r>
    <r>
      <rPr>
        <sz val="8"/>
        <rFont val="Arial"/>
        <family val="2"/>
        <charset val="238"/>
      </rPr>
      <t xml:space="preserve"> = zdyskontowany przychód netto</t>
    </r>
  </si>
  <si>
    <t>Kwota pierwotnie wnioskowana</t>
  </si>
  <si>
    <r>
      <t>ECR</t>
    </r>
    <r>
      <rPr>
        <sz val="10"/>
        <rFont val="Arial"/>
        <family val="2"/>
        <charset val="238"/>
      </rPr>
      <t xml:space="preserve"> = Koszty kwalifikowane skorygowane o wskaźnik luki finansowej" (EC*R)</t>
    </r>
  </si>
  <si>
    <t xml:space="preserve"> KWOTA NALEŻNA (ECR*CRpa)</t>
  </si>
  <si>
    <t>rok</t>
  </si>
  <si>
    <t>czynnik dyskontowy (stopa 4%)</t>
  </si>
  <si>
    <t>wskaźnik dyskonta</t>
  </si>
  <si>
    <t>DIC- suma zdyskontowanych nakładów inwestycyjnych</t>
  </si>
  <si>
    <t>FVII B</t>
  </si>
  <si>
    <t>F5 B</t>
  </si>
  <si>
    <t>Wartość początkowa środka trwałego - po odtworzeniu</t>
  </si>
  <si>
    <t>Amortyzacja razem</t>
  </si>
  <si>
    <t>F.V.2</t>
  </si>
  <si>
    <t xml:space="preserve">Usługa </t>
  </si>
  <si>
    <t>Telewizja</t>
  </si>
  <si>
    <t>Tansmisja danych</t>
  </si>
  <si>
    <t>…….</t>
  </si>
  <si>
    <t>Internet</t>
  </si>
  <si>
    <t>Transmisja danych</t>
  </si>
  <si>
    <t xml:space="preserve">Stawka amortyzacyjna </t>
  </si>
  <si>
    <t>Środki własne</t>
  </si>
  <si>
    <t>Inne ( kredyt)</t>
  </si>
  <si>
    <t>I.Amortyzacja</t>
  </si>
  <si>
    <t>III. Podatki i inne opłaty</t>
  </si>
  <si>
    <t>IV. Wynagrodzenia</t>
  </si>
  <si>
    <t>V.Narzuty na wynagrodzenia</t>
  </si>
  <si>
    <t>VI. Usługi obce</t>
  </si>
  <si>
    <t>VII.Pozostałe (wraz z wartością sprzedanych materiałów i towarów)</t>
  </si>
  <si>
    <t>II.Zużycie materiałów i energii</t>
  </si>
  <si>
    <t>A.Przepływy z dzialalności opracyjnej</t>
  </si>
  <si>
    <t>I. Zysk/Strata netto</t>
  </si>
  <si>
    <t>II.Korekty razem</t>
  </si>
  <si>
    <t>1. Amortyzacja</t>
  </si>
  <si>
    <t>2.Zyski/Straty z tyt. różnic kursowych</t>
  </si>
  <si>
    <t>3.Odsetki i udziały w zyskach</t>
  </si>
  <si>
    <t>4.Zysk/Strata z działalności inwestycyjnej</t>
  </si>
  <si>
    <t>5.Zmiana stanu rezerw</t>
  </si>
  <si>
    <t>6.Zmiana stanu zapasów</t>
  </si>
  <si>
    <t>7.Zmiana stanu należności</t>
  </si>
  <si>
    <t>8.Zmiana stanu zobowiązań krótkoterm. z wyj. pożyczek i kredytów</t>
  </si>
  <si>
    <t>9.Zmiana stanu rozliczeń międzyokresowych</t>
  </si>
  <si>
    <t>10.Inne korekty</t>
  </si>
  <si>
    <t>B.Przepływy środków pieniężnych z działalności inwestycyjnej</t>
  </si>
  <si>
    <t>I.Wpływy</t>
  </si>
  <si>
    <t>II.Wydatki</t>
  </si>
  <si>
    <t>C.Przepływy środków pieniężnych z działalności finansowej</t>
  </si>
  <si>
    <t>1.Wpływy netto z wydania udziałów (emisji akcji) i innych instrumentów kapitałowych oraz dopłat do kapitału</t>
  </si>
  <si>
    <t>2.Kredyty i pożyczki</t>
  </si>
  <si>
    <t>3.Emisja dłużnych papierów wartościowych</t>
  </si>
  <si>
    <t>4.Inne wpływy finansowe</t>
  </si>
  <si>
    <t>1.Spłaty kredytów i pożyczek</t>
  </si>
  <si>
    <t>2.Odsetki</t>
  </si>
  <si>
    <t>3.Inne wydatki finansowe</t>
  </si>
  <si>
    <t>III.Przepływy pieniężne netto z działalności inwestycyjnej ( I-II)</t>
  </si>
  <si>
    <t>III.Przepływy pieniężne netto z działalności finansowej</t>
  </si>
  <si>
    <t>D.Przepływy pieniężne netto razem</t>
  </si>
  <si>
    <t>III. Przepływy pieniężne netto z działalności operacyjnej ( I +/- II)</t>
  </si>
  <si>
    <t xml:space="preserve">E.Środki pieniężne na początek okresu </t>
  </si>
  <si>
    <t>F.Środki pieniężne na koniec okresu</t>
  </si>
  <si>
    <t>KAPITAŁ OBROTOWY  - Projekt</t>
  </si>
  <si>
    <t>WSKAŹNIKI EFEKTYWNOŚCI FINANSOWEJ BEZ DOFINANSOWANIA - Projekt</t>
  </si>
  <si>
    <t>Zdyskontowane przepływy</t>
  </si>
  <si>
    <t>Przygotowanie inwestycji</t>
  </si>
  <si>
    <t>Wykonawstwo inwestycji</t>
  </si>
  <si>
    <t>Zdyskontowane nakłady inwestycyjne</t>
  </si>
  <si>
    <t>Koszty operacyjne projektu</t>
  </si>
  <si>
    <t>Koszty odtworzeniowe</t>
  </si>
  <si>
    <t>Zdyskontowane koszty operacyjne</t>
  </si>
  <si>
    <t>Przychody operacyjne projektu</t>
  </si>
  <si>
    <t>Zdyskontowane przychody</t>
  </si>
  <si>
    <t>Zdyskontowany przychód</t>
  </si>
  <si>
    <t>Zdyskontowana wartość rezydualna</t>
  </si>
  <si>
    <t>Vat od kosztów kwalifikowanych</t>
  </si>
  <si>
    <t>Vat od kosztów niekwalifikowanych</t>
  </si>
  <si>
    <t>Koszty kwalifikowalne</t>
  </si>
  <si>
    <t>Finansowanie własne</t>
  </si>
  <si>
    <t>Maksymalna kwota dofinansowania dla obszaru interwencji</t>
  </si>
  <si>
    <t>Maksymalna kwota dofinansowania wynikająca z wyliczenia luki finansowej</t>
  </si>
  <si>
    <t xml:space="preserve">Rzeczywista maksymalna kwota dofinansowania </t>
  </si>
  <si>
    <t>Maksymalny poziom dofinansowania wynikajacy z luki finansowej i kwoty dla obszaru</t>
  </si>
  <si>
    <t>Struktura</t>
  </si>
  <si>
    <t>WYLICZENIE WARTOŚCI DOFINANSOWANIA</t>
  </si>
  <si>
    <t>WYLICZENIE WARTOŚCI DOTACJI</t>
  </si>
  <si>
    <r>
      <t>R</t>
    </r>
    <r>
      <rPr>
        <sz val="10"/>
        <rFont val="Arial"/>
        <family val="2"/>
        <charset val="238"/>
      </rPr>
      <t xml:space="preserve"> = luka w finansowaniu (DIC-DNR)/DIC</t>
    </r>
  </si>
  <si>
    <t>Maks poziom dofinansowania</t>
  </si>
  <si>
    <t>1 Kategoria wydatku ( brutto)</t>
  </si>
  <si>
    <t>1 Kategoria wydatku (brutto)</t>
  </si>
  <si>
    <t>2. Kategoria wydatku (brutto)</t>
  </si>
  <si>
    <t>3. Kategoria wydatku (brutto)</t>
  </si>
  <si>
    <t>4. Kategoria wydatku (brutto)</t>
  </si>
  <si>
    <t>5. Kategoria wydatku (brutto)</t>
  </si>
  <si>
    <t>6. Kategoria wydatku (brutto)</t>
  </si>
  <si>
    <t>7. Kategoria wydatku (brutto)</t>
  </si>
  <si>
    <t>8. Kategoria wydatku (brutto)</t>
  </si>
  <si>
    <t>9. Kategoria wydatku (brutto))</t>
  </si>
  <si>
    <t>Wybierz z listy</t>
  </si>
  <si>
    <t>Koszty kwalifikowane skorygowane o wskaźnik luki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</si>
</sst>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%"/>
    <numFmt numFmtId="165" formatCode="\ #,##0.00&quot;      &quot;;\-#,##0.00&quot;      &quot;;&quot; -&quot;#&quot;      &quot;;@\ "/>
    <numFmt numFmtId="166" formatCode="\ #,##0&quot;      &quot;;\-#,##0&quot;      &quot;;&quot; -&quot;#&quot;      &quot;;@\ "/>
    <numFmt numFmtId="167" formatCode="#,##0.00\ ;[Red]\-#,##0.00\ "/>
    <numFmt numFmtId="168" formatCode="#,##0.0000"/>
    <numFmt numFmtId="169" formatCode="#,##0.000"/>
    <numFmt numFmtId="170" formatCode="#,##0.00_ ;[Red]\-#,##0.00\ "/>
  </numFmts>
  <fonts count="69"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Black"/>
      <family val="2"/>
      <charset val="238"/>
    </font>
    <font>
      <b/>
      <sz val="8"/>
      <name val="Verdana"/>
      <family val="2"/>
      <charset val="238"/>
    </font>
    <font>
      <sz val="7"/>
      <name val="Verdana"/>
      <family val="2"/>
      <charset val="238"/>
    </font>
    <font>
      <sz val="8"/>
      <name val="Verdana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9"/>
      <name val="Verdana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i/>
      <sz val="11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b/>
      <i/>
      <sz val="9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color indexed="60"/>
      <name val="Arial"/>
      <family val="2"/>
      <charset val="238"/>
    </font>
    <font>
      <sz val="8"/>
      <color indexed="12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6"/>
      <name val="Calibri"/>
      <family val="2"/>
      <charset val="238"/>
    </font>
    <font>
      <sz val="22"/>
      <name val="Calibri"/>
      <family val="2"/>
      <charset val="238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indexed="6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color indexed="12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indexed="12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indexed="12"/>
      <name val="Calibri"/>
      <family val="2"/>
      <charset val="238"/>
      <scheme val="minor"/>
    </font>
    <font>
      <b/>
      <sz val="9"/>
      <color rgb="FF0F0FB1"/>
      <name val="Calibri"/>
      <family val="2"/>
      <charset val="238"/>
      <scheme val="minor"/>
    </font>
    <font>
      <b/>
      <sz val="12"/>
      <color theme="3" tint="0.3999755851924192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40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53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40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40"/>
      </patternFill>
    </fill>
    <fill>
      <patternFill patternType="solid">
        <fgColor theme="0" tint="-0.34998626667073579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40"/>
      </patternFill>
    </fill>
    <fill>
      <patternFill patternType="solid">
        <fgColor theme="0" tint="-0.14999847407452621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0" tint="-4.9989318521683403E-2"/>
        <bgColor indexed="46"/>
      </patternFill>
    </fill>
    <fill>
      <patternFill patternType="solid">
        <fgColor theme="0" tint="-0.249977111117893"/>
        <bgColor indexed="40"/>
      </patternFill>
    </fill>
    <fill>
      <patternFill patternType="solid">
        <fgColor theme="0"/>
        <bgColor indexed="46"/>
      </patternFill>
    </fill>
    <fill>
      <patternFill patternType="solid">
        <fgColor theme="0" tint="-0.14999847407452621"/>
        <bgColor indexed="25"/>
      </patternFill>
    </fill>
    <fill>
      <patternFill patternType="solid">
        <fgColor theme="0" tint="-0.14999847407452621"/>
        <bgColor indexed="4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5"/>
      </patternFill>
    </fill>
    <fill>
      <patternFill patternType="solid">
        <fgColor rgb="FF92D050"/>
        <bgColor indexed="53"/>
      </patternFill>
    </fill>
    <fill>
      <patternFill patternType="solid">
        <fgColor theme="0"/>
        <bgColor indexed="53"/>
      </patternFill>
    </fill>
    <fill>
      <patternFill patternType="solid">
        <fgColor theme="8" tint="0.79998168889431442"/>
        <bgColor indexed="45"/>
      </patternFill>
    </fill>
    <fill>
      <patternFill patternType="solid">
        <fgColor rgb="FF92D050"/>
        <bgColor indexed="46"/>
      </patternFill>
    </fill>
    <fill>
      <patternFill patternType="solid">
        <fgColor rgb="FFFF0000"/>
        <bgColor indexed="4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3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4506668294322"/>
        <bgColor indexed="27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27"/>
      </patternFill>
    </fill>
    <fill>
      <patternFill patternType="solid">
        <fgColor theme="0" tint="-0.249977111117893"/>
        <bgColor indexed="46"/>
      </patternFill>
    </fill>
    <fill>
      <patternFill patternType="solid">
        <fgColor theme="0"/>
        <bgColor indexed="57"/>
      </patternFill>
    </fill>
    <fill>
      <patternFill patternType="solid">
        <fgColor rgb="FFCCFFFF"/>
        <bgColor indexed="45"/>
      </patternFill>
    </fill>
    <fill>
      <patternFill patternType="solid">
        <fgColor theme="8" tint="0.79998168889431442"/>
        <bgColor indexed="40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5" fontId="22" fillId="0" borderId="0"/>
    <xf numFmtId="0" fontId="22" fillId="0" borderId="0"/>
    <xf numFmtId="0" fontId="22" fillId="2" borderId="1"/>
    <xf numFmtId="0" fontId="22" fillId="0" borderId="0"/>
    <xf numFmtId="9" fontId="22" fillId="0" borderId="0"/>
  </cellStyleXfs>
  <cellXfs count="435">
    <xf numFmtId="0" fontId="0" fillId="0" borderId="0" xfId="0"/>
    <xf numFmtId="0" fontId="22" fillId="0" borderId="0" xfId="2" applyAlignment="1">
      <alignment vertical="center"/>
    </xf>
    <xf numFmtId="0" fontId="22" fillId="0" borderId="0" xfId="2" applyAlignment="1">
      <alignment horizontal="center" vertical="center"/>
    </xf>
    <xf numFmtId="0" fontId="1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3" borderId="2" xfId="2" applyNumberFormat="1" applyFont="1" applyFill="1" applyBorder="1" applyAlignment="1">
      <alignment horizontal="center" vertical="center" wrapText="1"/>
    </xf>
    <xf numFmtId="3" fontId="5" fillId="4" borderId="3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3" fontId="3" fillId="5" borderId="4" xfId="2" applyNumberFormat="1" applyFont="1" applyFill="1" applyBorder="1" applyAlignment="1">
      <alignment horizontal="center" vertical="center"/>
    </xf>
    <xf numFmtId="0" fontId="4" fillId="3" borderId="5" xfId="2" applyNumberFormat="1" applyFont="1" applyFill="1" applyBorder="1" applyAlignment="1">
      <alignment horizontal="center" vertical="center" wrapText="1"/>
    </xf>
    <xf numFmtId="3" fontId="5" fillId="4" borderId="6" xfId="2" applyNumberFormat="1" applyFont="1" applyFill="1" applyBorder="1" applyAlignment="1">
      <alignment horizontal="center" vertical="center" wrapText="1"/>
    </xf>
    <xf numFmtId="0" fontId="22" fillId="0" borderId="0" xfId="2" applyFill="1"/>
    <xf numFmtId="0" fontId="22" fillId="0" borderId="0" xfId="2"/>
    <xf numFmtId="1" fontId="10" fillId="0" borderId="0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1" fontId="10" fillId="0" borderId="0" xfId="2" applyNumberFormat="1" applyFont="1" applyFill="1" applyBorder="1" applyAlignment="1">
      <alignment horizontal="left" vertical="center" wrapText="1"/>
    </xf>
    <xf numFmtId="9" fontId="10" fillId="0" borderId="0" xfId="2" applyNumberFormat="1" applyFont="1" applyFill="1" applyBorder="1" applyAlignment="1">
      <alignment horizontal="center" vertical="center" wrapText="1"/>
    </xf>
    <xf numFmtId="9" fontId="10" fillId="0" borderId="0" xfId="2" applyNumberFormat="1" applyFont="1" applyFill="1" applyBorder="1" applyAlignment="1">
      <alignment vertical="center" wrapText="1"/>
    </xf>
    <xf numFmtId="4" fontId="11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 wrapText="1"/>
    </xf>
    <xf numFmtId="0" fontId="22" fillId="0" borderId="0" xfId="2" applyBorder="1"/>
    <xf numFmtId="0" fontId="16" fillId="0" borderId="0" xfId="2" applyFont="1"/>
    <xf numFmtId="3" fontId="17" fillId="0" borderId="7" xfId="2" applyNumberFormat="1" applyFont="1" applyFill="1" applyBorder="1" applyAlignment="1">
      <alignment horizontal="left" indent="1"/>
    </xf>
    <xf numFmtId="0" fontId="17" fillId="0" borderId="0" xfId="2" applyFont="1"/>
    <xf numFmtId="0" fontId="19" fillId="0" borderId="0" xfId="2" applyFont="1" applyFill="1" applyBorder="1" applyAlignment="1">
      <alignment horizontal="left" vertical="center" wrapText="1"/>
    </xf>
    <xf numFmtId="4" fontId="15" fillId="0" borderId="0" xfId="2" applyNumberFormat="1" applyFont="1" applyBorder="1"/>
    <xf numFmtId="4" fontId="15" fillId="0" borderId="0" xfId="2" applyNumberFormat="1" applyFont="1" applyFill="1" applyBorder="1"/>
    <xf numFmtId="0" fontId="18" fillId="0" borderId="0" xfId="2" applyFont="1"/>
    <xf numFmtId="0" fontId="15" fillId="8" borderId="7" xfId="2" applyFont="1" applyFill="1" applyBorder="1" applyAlignment="1">
      <alignment horizontal="center"/>
    </xf>
    <xf numFmtId="0" fontId="43" fillId="0" borderId="0" xfId="2" applyFont="1" applyAlignment="1">
      <alignment vertical="center"/>
    </xf>
    <xf numFmtId="0" fontId="23" fillId="9" borderId="8" xfId="2" applyFont="1" applyFill="1" applyBorder="1" applyAlignment="1">
      <alignment vertical="top" wrapText="1"/>
    </xf>
    <xf numFmtId="0" fontId="23" fillId="10" borderId="8" xfId="2" applyFont="1" applyFill="1" applyBorder="1" applyAlignment="1">
      <alignment vertical="top" wrapText="1"/>
    </xf>
    <xf numFmtId="0" fontId="21" fillId="0" borderId="8" xfId="2" applyFont="1" applyFill="1" applyBorder="1" applyAlignment="1">
      <alignment horizontal="left" vertical="center" wrapText="1"/>
    </xf>
    <xf numFmtId="0" fontId="43" fillId="0" borderId="0" xfId="2" applyFont="1" applyBorder="1" applyAlignment="1">
      <alignment vertical="center"/>
    </xf>
    <xf numFmtId="0" fontId="19" fillId="0" borderId="8" xfId="2" applyFont="1" applyFill="1" applyBorder="1" applyAlignment="1">
      <alignment horizontal="left" vertical="center" wrapText="1"/>
    </xf>
    <xf numFmtId="0" fontId="19" fillId="11" borderId="8" xfId="4" applyFont="1" applyFill="1" applyBorder="1" applyAlignment="1">
      <alignment horizontal="center" wrapText="1"/>
    </xf>
    <xf numFmtId="0" fontId="19" fillId="12" borderId="8" xfId="4" applyNumberFormat="1" applyFont="1" applyFill="1" applyBorder="1" applyAlignment="1">
      <alignment horizontal="center" wrapText="1"/>
    </xf>
    <xf numFmtId="2" fontId="15" fillId="8" borderId="8" xfId="2" applyNumberFormat="1" applyFont="1" applyFill="1" applyBorder="1" applyAlignment="1">
      <alignment horizontal="center" vertical="center"/>
    </xf>
    <xf numFmtId="2" fontId="15" fillId="8" borderId="8" xfId="2" applyNumberFormat="1" applyFont="1" applyFill="1" applyBorder="1" applyAlignment="1">
      <alignment horizontal="center" vertical="center" wrapText="1"/>
    </xf>
    <xf numFmtId="0" fontId="19" fillId="13" borderId="8" xfId="2" applyFont="1" applyFill="1" applyBorder="1" applyAlignment="1">
      <alignment horizontal="left" vertical="center" wrapText="1"/>
    </xf>
    <xf numFmtId="3" fontId="44" fillId="14" borderId="8" xfId="2" applyNumberFormat="1" applyFont="1" applyFill="1" applyBorder="1" applyAlignment="1">
      <alignment horizontal="center" vertical="center" wrapText="1"/>
    </xf>
    <xf numFmtId="4" fontId="45" fillId="14" borderId="8" xfId="5" applyNumberFormat="1" applyFont="1" applyFill="1" applyBorder="1" applyAlignment="1" applyProtection="1">
      <alignment horizontal="center" vertical="center" wrapText="1"/>
    </xf>
    <xf numFmtId="0" fontId="46" fillId="0" borderId="8" xfId="2" applyFont="1" applyFill="1" applyBorder="1" applyAlignment="1">
      <alignment horizontal="left" vertical="center" wrapText="1"/>
    </xf>
    <xf numFmtId="0" fontId="47" fillId="0" borderId="8" xfId="2" applyFont="1" applyFill="1" applyBorder="1" applyAlignment="1">
      <alignment horizontal="left" vertical="center" wrapText="1"/>
    </xf>
    <xf numFmtId="0" fontId="47" fillId="15" borderId="8" xfId="2" applyFont="1" applyFill="1" applyBorder="1" applyAlignment="1">
      <alignment horizontal="left" vertical="center" wrapText="1"/>
    </xf>
    <xf numFmtId="3" fontId="48" fillId="14" borderId="8" xfId="2" applyNumberFormat="1" applyFont="1" applyFill="1" applyBorder="1" applyAlignment="1">
      <alignment horizontal="left" vertical="center"/>
    </xf>
    <xf numFmtId="0" fontId="44" fillId="16" borderId="8" xfId="2" applyFont="1" applyFill="1" applyBorder="1" applyAlignment="1">
      <alignment vertical="center" wrapText="1"/>
    </xf>
    <xf numFmtId="0" fontId="47" fillId="0" borderId="8" xfId="2" applyFont="1" applyFill="1" applyBorder="1" applyAlignment="1">
      <alignment vertical="center" wrapText="1"/>
    </xf>
    <xf numFmtId="0" fontId="44" fillId="13" borderId="8" xfId="2" applyFont="1" applyFill="1" applyBorder="1" applyAlignment="1">
      <alignment vertical="center" wrapText="1"/>
    </xf>
    <xf numFmtId="0" fontId="46" fillId="13" borderId="8" xfId="2" applyFont="1" applyFill="1" applyBorder="1" applyAlignment="1">
      <alignment vertical="center" wrapText="1"/>
    </xf>
    <xf numFmtId="0" fontId="44" fillId="0" borderId="8" xfId="2" applyFont="1" applyFill="1" applyBorder="1" applyAlignment="1">
      <alignment vertical="center" wrapText="1"/>
    </xf>
    <xf numFmtId="0" fontId="46" fillId="0" borderId="8" xfId="2" applyFont="1" applyFill="1" applyBorder="1" applyAlignment="1">
      <alignment vertical="center" wrapText="1"/>
    </xf>
    <xf numFmtId="0" fontId="46" fillId="17" borderId="8" xfId="2" applyFont="1" applyFill="1" applyBorder="1" applyAlignment="1">
      <alignment vertical="center" wrapText="1"/>
    </xf>
    <xf numFmtId="0" fontId="46" fillId="3" borderId="8" xfId="2" applyFont="1" applyFill="1" applyBorder="1" applyAlignment="1">
      <alignment vertical="center" wrapText="1"/>
    </xf>
    <xf numFmtId="4" fontId="46" fillId="0" borderId="0" xfId="2" applyNumberFormat="1" applyFont="1" applyBorder="1" applyAlignment="1">
      <alignment vertical="center"/>
    </xf>
    <xf numFmtId="0" fontId="46" fillId="0" borderId="0" xfId="2" applyFont="1" applyBorder="1" applyAlignment="1">
      <alignment horizontal="left" vertical="center"/>
    </xf>
    <xf numFmtId="0" fontId="47" fillId="0" borderId="8" xfId="2" applyFont="1" applyBorder="1"/>
    <xf numFmtId="0" fontId="47" fillId="0" borderId="0" xfId="2" applyFont="1" applyBorder="1"/>
    <xf numFmtId="0" fontId="47" fillId="0" borderId="0" xfId="2" applyFont="1"/>
    <xf numFmtId="0" fontId="46" fillId="13" borderId="8" xfId="2" applyFont="1" applyFill="1" applyBorder="1" applyAlignment="1">
      <alignment horizontal="left"/>
    </xf>
    <xf numFmtId="0" fontId="47" fillId="13" borderId="8" xfId="2" applyFont="1" applyFill="1" applyBorder="1"/>
    <xf numFmtId="4" fontId="47" fillId="0" borderId="8" xfId="2" applyNumberFormat="1" applyFont="1" applyBorder="1"/>
    <xf numFmtId="0" fontId="47" fillId="0" borderId="8" xfId="2" applyFont="1" applyBorder="1" applyAlignment="1">
      <alignment horizontal="left" vertical="center"/>
    </xf>
    <xf numFmtId="0" fontId="47" fillId="0" borderId="8" xfId="2" applyFont="1" applyBorder="1" applyAlignment="1">
      <alignment vertical="center"/>
    </xf>
    <xf numFmtId="0" fontId="46" fillId="0" borderId="8" xfId="2" applyFont="1" applyBorder="1" applyAlignment="1">
      <alignment horizontal="left" vertical="center"/>
    </xf>
    <xf numFmtId="0" fontId="46" fillId="0" borderId="8" xfId="2" applyFont="1" applyBorder="1" applyAlignment="1">
      <alignment vertical="center"/>
    </xf>
    <xf numFmtId="0" fontId="47" fillId="10" borderId="8" xfId="2" applyFont="1" applyFill="1" applyBorder="1"/>
    <xf numFmtId="0" fontId="46" fillId="3" borderId="0" xfId="2" applyFont="1" applyFill="1" applyBorder="1" applyAlignment="1">
      <alignment horizontal="left" vertical="center"/>
    </xf>
    <xf numFmtId="0" fontId="47" fillId="18" borderId="0" xfId="2" applyFont="1" applyFill="1" applyBorder="1"/>
    <xf numFmtId="0" fontId="47" fillId="19" borderId="9" xfId="2" applyFont="1" applyFill="1" applyBorder="1" applyAlignment="1">
      <alignment horizontal="center" vertical="center"/>
    </xf>
    <xf numFmtId="10" fontId="47" fillId="18" borderId="8" xfId="2" applyNumberFormat="1" applyFont="1" applyFill="1" applyBorder="1" applyAlignment="1">
      <alignment vertical="center" wrapText="1"/>
    </xf>
    <xf numFmtId="3" fontId="5" fillId="4" borderId="0" xfId="2" applyNumberFormat="1" applyFont="1" applyFill="1" applyBorder="1" applyAlignment="1">
      <alignment horizontal="center" vertical="center" wrapText="1"/>
    </xf>
    <xf numFmtId="164" fontId="47" fillId="20" borderId="0" xfId="2" applyNumberFormat="1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vertical="center" wrapText="1"/>
    </xf>
    <xf numFmtId="3" fontId="47" fillId="0" borderId="3" xfId="2" applyNumberFormat="1" applyFont="1" applyFill="1" applyBorder="1" applyAlignment="1">
      <alignment vertical="center" wrapText="1"/>
    </xf>
    <xf numFmtId="0" fontId="9" fillId="3" borderId="10" xfId="2" applyNumberFormat="1" applyFont="1" applyFill="1" applyBorder="1" applyAlignment="1">
      <alignment horizontal="center" vertical="center" wrapText="1"/>
    </xf>
    <xf numFmtId="3" fontId="46" fillId="19" borderId="9" xfId="2" applyNumberFormat="1" applyFont="1" applyFill="1" applyBorder="1" applyAlignment="1">
      <alignment horizontal="left" vertical="center"/>
    </xf>
    <xf numFmtId="3" fontId="44" fillId="19" borderId="9" xfId="2" applyNumberFormat="1" applyFont="1" applyFill="1" applyBorder="1" applyAlignment="1">
      <alignment horizontal="center" vertical="center" wrapText="1"/>
    </xf>
    <xf numFmtId="49" fontId="45" fillId="19" borderId="9" xfId="5" applyNumberFormat="1" applyFont="1" applyFill="1" applyBorder="1" applyAlignment="1" applyProtection="1">
      <alignment horizontal="center" vertical="center" wrapText="1"/>
    </xf>
    <xf numFmtId="3" fontId="47" fillId="19" borderId="9" xfId="5" applyNumberFormat="1" applyFont="1" applyFill="1" applyBorder="1" applyAlignment="1" applyProtection="1">
      <alignment horizontal="center" vertical="center" wrapText="1"/>
    </xf>
    <xf numFmtId="3" fontId="47" fillId="0" borderId="8" xfId="2" applyNumberFormat="1" applyFont="1" applyFill="1" applyBorder="1" applyAlignment="1">
      <alignment vertical="center" wrapText="1"/>
    </xf>
    <xf numFmtId="3" fontId="50" fillId="21" borderId="8" xfId="2" applyNumberFormat="1" applyFont="1" applyFill="1" applyBorder="1" applyAlignment="1">
      <alignment horizontal="left" vertical="center"/>
    </xf>
    <xf numFmtId="0" fontId="51" fillId="21" borderId="8" xfId="2" applyFont="1" applyFill="1" applyBorder="1" applyAlignment="1">
      <alignment horizontal="center" vertical="center" wrapText="1"/>
    </xf>
    <xf numFmtId="164" fontId="43" fillId="21" borderId="8" xfId="2" applyNumberFormat="1" applyFont="1" applyFill="1" applyBorder="1" applyAlignment="1">
      <alignment horizontal="center" vertical="center" wrapText="1"/>
    </xf>
    <xf numFmtId="0" fontId="50" fillId="22" borderId="8" xfId="2" applyNumberFormat="1" applyFont="1" applyFill="1" applyBorder="1" applyAlignment="1">
      <alignment horizontal="center" vertical="center" wrapText="1"/>
    </xf>
    <xf numFmtId="3" fontId="43" fillId="18" borderId="8" xfId="2" applyNumberFormat="1" applyFont="1" applyFill="1" applyBorder="1" applyAlignment="1">
      <alignment vertical="center" wrapText="1"/>
    </xf>
    <xf numFmtId="0" fontId="51" fillId="18" borderId="8" xfId="2" applyFont="1" applyFill="1" applyBorder="1" applyAlignment="1">
      <alignment horizontal="center" vertical="center" wrapText="1"/>
    </xf>
    <xf numFmtId="3" fontId="43" fillId="20" borderId="8" xfId="2" applyNumberFormat="1" applyFont="1" applyFill="1" applyBorder="1" applyAlignment="1">
      <alignment horizontal="center" vertical="center" wrapText="1"/>
    </xf>
    <xf numFmtId="0" fontId="46" fillId="0" borderId="8" xfId="2" applyFont="1" applyBorder="1"/>
    <xf numFmtId="9" fontId="46" fillId="10" borderId="8" xfId="2" applyNumberFormat="1" applyFont="1" applyFill="1" applyBorder="1" applyAlignment="1">
      <alignment horizontal="center"/>
    </xf>
    <xf numFmtId="0" fontId="46" fillId="15" borderId="8" xfId="2" applyFont="1" applyFill="1" applyBorder="1" applyAlignment="1">
      <alignment horizontal="left" vertical="center"/>
    </xf>
    <xf numFmtId="0" fontId="46" fillId="15" borderId="8" xfId="2" applyFont="1" applyFill="1" applyBorder="1"/>
    <xf numFmtId="0" fontId="47" fillId="23" borderId="8" xfId="2" applyFont="1" applyFill="1" applyBorder="1" applyAlignment="1">
      <alignment vertical="center"/>
    </xf>
    <xf numFmtId="0" fontId="6" fillId="23" borderId="8" xfId="2" applyFont="1" applyFill="1" applyBorder="1" applyAlignment="1">
      <alignment vertical="center"/>
    </xf>
    <xf numFmtId="0" fontId="21" fillId="23" borderId="8" xfId="2" applyFont="1" applyFill="1" applyBorder="1" applyAlignment="1">
      <alignment horizontal="left" vertical="center" wrapText="1"/>
    </xf>
    <xf numFmtId="4" fontId="17" fillId="23" borderId="8" xfId="2" applyNumberFormat="1" applyFont="1" applyFill="1" applyBorder="1"/>
    <xf numFmtId="4" fontId="15" fillId="23" borderId="8" xfId="2" applyNumberFormat="1" applyFont="1" applyFill="1" applyBorder="1"/>
    <xf numFmtId="0" fontId="43" fillId="23" borderId="0" xfId="2" applyFont="1" applyFill="1"/>
    <xf numFmtId="4" fontId="15" fillId="18" borderId="8" xfId="2" applyNumberFormat="1" applyFont="1" applyFill="1" applyBorder="1"/>
    <xf numFmtId="166" fontId="17" fillId="0" borderId="0" xfId="1" applyNumberFormat="1" applyFont="1" applyFill="1" applyBorder="1" applyAlignment="1" applyProtection="1">
      <alignment horizontal="left" vertical="center" wrapText="1"/>
    </xf>
    <xf numFmtId="0" fontId="17" fillId="18" borderId="0" xfId="2" applyFont="1" applyFill="1" applyBorder="1" applyAlignment="1">
      <alignment horizontal="center" wrapText="1"/>
    </xf>
    <xf numFmtId="0" fontId="17" fillId="24" borderId="8" xfId="2" applyFont="1" applyFill="1" applyBorder="1" applyAlignment="1">
      <alignment horizontal="center" wrapText="1"/>
    </xf>
    <xf numFmtId="166" fontId="17" fillId="23" borderId="8" xfId="1" applyNumberFormat="1" applyFont="1" applyFill="1" applyBorder="1" applyAlignment="1" applyProtection="1">
      <alignment horizontal="left" vertical="center" wrapText="1"/>
    </xf>
    <xf numFmtId="4" fontId="47" fillId="23" borderId="8" xfId="2" applyNumberFormat="1" applyFont="1" applyFill="1" applyBorder="1" applyAlignment="1">
      <alignment vertical="center" wrapText="1"/>
    </xf>
    <xf numFmtId="4" fontId="17" fillId="23" borderId="7" xfId="2" applyNumberFormat="1" applyFont="1" applyFill="1" applyBorder="1" applyAlignment="1">
      <alignment horizontal="right" indent="1"/>
    </xf>
    <xf numFmtId="167" fontId="17" fillId="23" borderId="7" xfId="2" applyNumberFormat="1" applyFont="1" applyFill="1" applyBorder="1"/>
    <xf numFmtId="4" fontId="15" fillId="23" borderId="7" xfId="2" applyNumberFormat="1" applyFont="1" applyFill="1" applyBorder="1" applyAlignment="1">
      <alignment horizontal="right" indent="1"/>
    </xf>
    <xf numFmtId="3" fontId="15" fillId="0" borderId="11" xfId="2" applyNumberFormat="1" applyFont="1" applyFill="1" applyBorder="1" applyAlignment="1"/>
    <xf numFmtId="0" fontId="52" fillId="0" borderId="8" xfId="2" applyFont="1" applyBorder="1" applyAlignment="1">
      <alignment horizontal="left"/>
    </xf>
    <xf numFmtId="0" fontId="46" fillId="13" borderId="8" xfId="2" applyFont="1" applyFill="1" applyBorder="1" applyAlignment="1">
      <alignment horizontal="center"/>
    </xf>
    <xf numFmtId="0" fontId="53" fillId="18" borderId="0" xfId="2" applyFont="1" applyFill="1"/>
    <xf numFmtId="0" fontId="48" fillId="18" borderId="0" xfId="2" applyFont="1" applyFill="1"/>
    <xf numFmtId="0" fontId="22" fillId="18" borderId="0" xfId="2" applyFill="1"/>
    <xf numFmtId="0" fontId="54" fillId="18" borderId="0" xfId="2" applyFont="1" applyFill="1" applyBorder="1" applyAlignment="1">
      <alignment horizontal="left"/>
    </xf>
    <xf numFmtId="4" fontId="47" fillId="23" borderId="8" xfId="2" applyNumberFormat="1" applyFont="1" applyFill="1" applyBorder="1"/>
    <xf numFmtId="0" fontId="46" fillId="25" borderId="8" xfId="2" applyFont="1" applyFill="1" applyBorder="1" applyAlignment="1">
      <alignment horizontal="center" vertical="center" wrapText="1"/>
    </xf>
    <xf numFmtId="0" fontId="15" fillId="8" borderId="8" xfId="2" applyFont="1" applyFill="1" applyBorder="1" applyAlignment="1">
      <alignment horizontal="center"/>
    </xf>
    <xf numFmtId="0" fontId="43" fillId="23" borderId="8" xfId="2" applyFont="1" applyFill="1" applyBorder="1"/>
    <xf numFmtId="4" fontId="15" fillId="13" borderId="8" xfId="2" applyNumberFormat="1" applyFont="1" applyFill="1" applyBorder="1" applyAlignment="1">
      <alignment horizontal="center"/>
    </xf>
    <xf numFmtId="4" fontId="15" fillId="18" borderId="0" xfId="2" applyNumberFormat="1" applyFont="1" applyFill="1" applyBorder="1"/>
    <xf numFmtId="0" fontId="48" fillId="0" borderId="0" xfId="2" applyFont="1"/>
    <xf numFmtId="0" fontId="24" fillId="21" borderId="0" xfId="2" applyFont="1" applyFill="1" applyBorder="1" applyAlignment="1">
      <alignment vertical="top" wrapText="1"/>
    </xf>
    <xf numFmtId="0" fontId="19" fillId="26" borderId="12" xfId="4" applyFont="1" applyFill="1" applyBorder="1" applyAlignment="1">
      <alignment horizontal="center" wrapText="1"/>
    </xf>
    <xf numFmtId="0" fontId="11" fillId="18" borderId="0" xfId="2" applyFont="1" applyFill="1"/>
    <xf numFmtId="0" fontId="15" fillId="8" borderId="13" xfId="2" applyFont="1" applyFill="1" applyBorder="1" applyAlignment="1">
      <alignment horizontal="center"/>
    </xf>
    <xf numFmtId="4" fontId="17" fillId="23" borderId="13" xfId="2" applyNumberFormat="1" applyFont="1" applyFill="1" applyBorder="1" applyAlignment="1">
      <alignment horizontal="right" indent="1"/>
    </xf>
    <xf numFmtId="3" fontId="17" fillId="0" borderId="14" xfId="2" applyNumberFormat="1" applyFont="1" applyFill="1" applyBorder="1" applyAlignment="1">
      <alignment horizontal="left" indent="1"/>
    </xf>
    <xf numFmtId="4" fontId="17" fillId="23" borderId="14" xfId="2" applyNumberFormat="1" applyFont="1" applyFill="1" applyBorder="1" applyAlignment="1">
      <alignment horizontal="right" indent="1"/>
    </xf>
    <xf numFmtId="3" fontId="17" fillId="0" borderId="8" xfId="2" applyNumberFormat="1" applyFont="1" applyFill="1" applyBorder="1" applyAlignment="1">
      <alignment horizontal="left" indent="1"/>
    </xf>
    <xf numFmtId="4" fontId="17" fillId="23" borderId="8" xfId="2" applyNumberFormat="1" applyFont="1" applyFill="1" applyBorder="1" applyAlignment="1">
      <alignment horizontal="right" indent="1"/>
    </xf>
    <xf numFmtId="0" fontId="24" fillId="21" borderId="0" xfId="2" applyFont="1" applyFill="1" applyBorder="1" applyAlignment="1">
      <alignment horizontal="left" vertical="top" wrapText="1"/>
    </xf>
    <xf numFmtId="0" fontId="46" fillId="27" borderId="15" xfId="2" applyFont="1" applyFill="1" applyBorder="1" applyAlignment="1">
      <alignment vertical="center" wrapText="1"/>
    </xf>
    <xf numFmtId="4" fontId="47" fillId="27" borderId="15" xfId="2" applyNumberFormat="1" applyFont="1" applyFill="1" applyBorder="1" applyAlignment="1">
      <alignment horizontal="right" vertical="center"/>
    </xf>
    <xf numFmtId="0" fontId="46" fillId="27" borderId="0" xfId="2" applyFont="1" applyFill="1" applyBorder="1" applyAlignment="1">
      <alignment vertical="center" wrapText="1"/>
    </xf>
    <xf numFmtId="4" fontId="47" fillId="27" borderId="0" xfId="2" applyNumberFormat="1" applyFont="1" applyFill="1" applyBorder="1" applyAlignment="1">
      <alignment horizontal="right" vertical="center"/>
    </xf>
    <xf numFmtId="0" fontId="50" fillId="27" borderId="0" xfId="2" applyFont="1" applyFill="1" applyBorder="1" applyAlignment="1">
      <alignment vertical="center" wrapText="1"/>
    </xf>
    <xf numFmtId="0" fontId="54" fillId="27" borderId="0" xfId="2" applyFont="1" applyFill="1" applyBorder="1" applyAlignment="1">
      <alignment vertical="center" wrapText="1"/>
    </xf>
    <xf numFmtId="4" fontId="43" fillId="27" borderId="0" xfId="2" applyNumberFormat="1" applyFont="1" applyFill="1" applyBorder="1" applyAlignment="1">
      <alignment horizontal="right" vertical="center"/>
    </xf>
    <xf numFmtId="0" fontId="48" fillId="18" borderId="0" xfId="2" applyFont="1" applyFill="1" applyBorder="1" applyAlignment="1">
      <alignment horizontal="left"/>
    </xf>
    <xf numFmtId="0" fontId="43" fillId="0" borderId="8" xfId="2" applyFont="1" applyBorder="1"/>
    <xf numFmtId="0" fontId="55" fillId="18" borderId="0" xfId="2" applyFont="1" applyFill="1" applyBorder="1" applyAlignment="1">
      <alignment horizontal="left" vertical="center"/>
    </xf>
    <xf numFmtId="0" fontId="46" fillId="18" borderId="0" xfId="2" applyFont="1" applyFill="1" applyBorder="1" applyAlignment="1">
      <alignment vertical="center"/>
    </xf>
    <xf numFmtId="4" fontId="46" fillId="22" borderId="0" xfId="2" applyNumberFormat="1" applyFont="1" applyFill="1" applyBorder="1" applyAlignment="1">
      <alignment vertical="center"/>
    </xf>
    <xf numFmtId="0" fontId="54" fillId="18" borderId="0" xfId="2" applyFont="1" applyFill="1" applyBorder="1" applyAlignment="1">
      <alignment horizontal="left" vertical="center"/>
    </xf>
    <xf numFmtId="0" fontId="46" fillId="13" borderId="8" xfId="2" applyFont="1" applyFill="1" applyBorder="1" applyAlignment="1">
      <alignment horizontal="center" vertical="center"/>
    </xf>
    <xf numFmtId="9" fontId="46" fillId="3" borderId="8" xfId="2" applyNumberFormat="1" applyFont="1" applyFill="1" applyBorder="1" applyAlignment="1">
      <alignment horizontal="center" vertical="center"/>
    </xf>
    <xf numFmtId="0" fontId="46" fillId="18" borderId="0" xfId="2" applyFont="1" applyFill="1" applyBorder="1"/>
    <xf numFmtId="0" fontId="54" fillId="18" borderId="0" xfId="2" applyFont="1" applyFill="1" applyBorder="1"/>
    <xf numFmtId="4" fontId="56" fillId="0" borderId="0" xfId="2" applyNumberFormat="1" applyFont="1" applyFill="1" applyBorder="1" applyAlignment="1">
      <alignment vertical="center"/>
    </xf>
    <xf numFmtId="4" fontId="22" fillId="0" borderId="0" xfId="2" applyNumberFormat="1"/>
    <xf numFmtId="4" fontId="54" fillId="18" borderId="0" xfId="2" applyNumberFormat="1" applyFont="1" applyFill="1" applyBorder="1" applyAlignment="1"/>
    <xf numFmtId="4" fontId="46" fillId="18" borderId="0" xfId="2" applyNumberFormat="1" applyFont="1" applyFill="1" applyBorder="1" applyAlignment="1"/>
    <xf numFmtId="4" fontId="46" fillId="13" borderId="8" xfId="2" applyNumberFormat="1" applyFont="1" applyFill="1" applyBorder="1" applyAlignment="1">
      <alignment horizontal="center"/>
    </xf>
    <xf numFmtId="0" fontId="22" fillId="0" borderId="16" xfId="2" applyBorder="1" applyAlignment="1">
      <alignment vertical="center"/>
    </xf>
    <xf numFmtId="0" fontId="13" fillId="0" borderId="16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0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1" fillId="6" borderId="17" xfId="2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0" fontId="7" fillId="0" borderId="0" xfId="2" applyFont="1" applyBorder="1" applyAlignment="1">
      <alignment vertical="center" wrapText="1"/>
    </xf>
    <xf numFmtId="1" fontId="7" fillId="0" borderId="0" xfId="2" applyNumberFormat="1" applyFont="1" applyBorder="1" applyAlignment="1">
      <alignment horizontal="center" vertical="center" wrapText="1"/>
    </xf>
    <xf numFmtId="9" fontId="11" fillId="7" borderId="0" xfId="2" applyNumberFormat="1" applyFont="1" applyFill="1" applyBorder="1" applyAlignment="1">
      <alignment horizontal="center" vertical="center" wrapText="1"/>
    </xf>
    <xf numFmtId="0" fontId="0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vertical="center" wrapText="1"/>
    </xf>
    <xf numFmtId="0" fontId="22" fillId="0" borderId="0" xfId="2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22" fillId="0" borderId="0" xfId="2" applyFill="1" applyAlignment="1">
      <alignment vertical="center"/>
    </xf>
    <xf numFmtId="0" fontId="0" fillId="0" borderId="0" xfId="2" applyFont="1" applyAlignment="1">
      <alignment vertical="center"/>
    </xf>
    <xf numFmtId="0" fontId="34" fillId="0" borderId="16" xfId="2" applyFont="1" applyBorder="1" applyAlignment="1">
      <alignment vertical="center"/>
    </xf>
    <xf numFmtId="0" fontId="35" fillId="0" borderId="16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167" fontId="10" fillId="13" borderId="6" xfId="2" applyNumberFormat="1" applyFont="1" applyFill="1" applyBorder="1" applyAlignment="1">
      <alignment horizontal="center" vertical="center" wrapText="1"/>
    </xf>
    <xf numFmtId="167" fontId="8" fillId="28" borderId="6" xfId="2" applyNumberFormat="1" applyFont="1" applyFill="1" applyBorder="1" applyAlignment="1">
      <alignment horizontal="center" vertical="center" wrapText="1"/>
    </xf>
    <xf numFmtId="0" fontId="10" fillId="13" borderId="6" xfId="2" applyFont="1" applyFill="1" applyBorder="1" applyAlignment="1">
      <alignment horizontal="center" vertical="center" wrapText="1"/>
    </xf>
    <xf numFmtId="167" fontId="10" fillId="29" borderId="6" xfId="2" applyNumberFormat="1" applyFont="1" applyFill="1" applyBorder="1" applyAlignment="1">
      <alignment horizontal="center" vertical="center" wrapText="1"/>
    </xf>
    <xf numFmtId="167" fontId="8" fillId="13" borderId="6" xfId="2" applyNumberFormat="1" applyFont="1" applyFill="1" applyBorder="1" applyAlignment="1">
      <alignment horizontal="center" vertical="center" wrapText="1"/>
    </xf>
    <xf numFmtId="167" fontId="8" fillId="29" borderId="6" xfId="2" applyNumberFormat="1" applyFont="1" applyFill="1" applyBorder="1" applyAlignment="1">
      <alignment horizontal="center" vertical="center" wrapText="1"/>
    </xf>
    <xf numFmtId="0" fontId="43" fillId="13" borderId="8" xfId="2" applyFont="1" applyFill="1" applyBorder="1"/>
    <xf numFmtId="4" fontId="50" fillId="13" borderId="8" xfId="2" applyNumberFormat="1" applyFont="1" applyFill="1" applyBorder="1" applyAlignment="1">
      <alignment horizontal="center"/>
    </xf>
    <xf numFmtId="0" fontId="43" fillId="30" borderId="8" xfId="2" applyFont="1" applyFill="1" applyBorder="1"/>
    <xf numFmtId="4" fontId="10" fillId="6" borderId="18" xfId="2" applyNumberFormat="1" applyFont="1" applyFill="1" applyBorder="1" applyAlignment="1">
      <alignment horizontal="center" vertical="center" wrapText="1"/>
    </xf>
    <xf numFmtId="167" fontId="8" fillId="29" borderId="19" xfId="2" applyNumberFormat="1" applyFont="1" applyFill="1" applyBorder="1" applyAlignment="1">
      <alignment horizontal="left" vertical="center" wrapText="1"/>
    </xf>
    <xf numFmtId="0" fontId="36" fillId="0" borderId="5" xfId="0" applyFont="1" applyBorder="1" applyAlignment="1">
      <alignment horizontal="center" vertical="center" wrapText="1"/>
    </xf>
    <xf numFmtId="0" fontId="0" fillId="0" borderId="5" xfId="0" applyBorder="1"/>
    <xf numFmtId="0" fontId="36" fillId="0" borderId="8" xfId="0" applyFont="1" applyFill="1" applyBorder="1" applyAlignment="1">
      <alignment horizontal="center" vertical="center" wrapText="1"/>
    </xf>
    <xf numFmtId="0" fontId="0" fillId="0" borderId="8" xfId="0" applyBorder="1"/>
    <xf numFmtId="168" fontId="0" fillId="0" borderId="8" xfId="0" applyNumberFormat="1" applyFont="1" applyFill="1" applyBorder="1"/>
    <xf numFmtId="0" fontId="11" fillId="6" borderId="0" xfId="2" applyFont="1" applyFill="1" applyBorder="1" applyAlignment="1">
      <alignment vertical="center" wrapText="1"/>
    </xf>
    <xf numFmtId="167" fontId="11" fillId="13" borderId="20" xfId="2" applyNumberFormat="1" applyFont="1" applyFill="1" applyBorder="1" applyAlignment="1">
      <alignment vertical="center" wrapText="1"/>
    </xf>
    <xf numFmtId="167" fontId="22" fillId="28" borderId="21" xfId="2" applyNumberFormat="1" applyFont="1" applyFill="1" applyBorder="1" applyAlignment="1">
      <alignment horizontal="left" vertical="center" wrapText="1"/>
    </xf>
    <xf numFmtId="167" fontId="22" fillId="13" borderId="21" xfId="2" applyNumberFormat="1" applyFont="1" applyFill="1" applyBorder="1" applyAlignment="1">
      <alignment horizontal="left" vertical="center" wrapText="1"/>
    </xf>
    <xf numFmtId="0" fontId="11" fillId="13" borderId="21" xfId="2" applyFont="1" applyFill="1" applyBorder="1" applyAlignment="1">
      <alignment horizontal="left" vertical="center" wrapText="1"/>
    </xf>
    <xf numFmtId="167" fontId="11" fillId="29" borderId="22" xfId="2" applyNumberFormat="1" applyFont="1" applyFill="1" applyBorder="1" applyAlignment="1">
      <alignment vertical="center" wrapText="1"/>
    </xf>
    <xf numFmtId="167" fontId="8" fillId="29" borderId="8" xfId="2" applyNumberFormat="1" applyFont="1" applyFill="1" applyBorder="1" applyAlignment="1">
      <alignment horizontal="left" vertical="center" wrapText="1"/>
    </xf>
    <xf numFmtId="0" fontId="22" fillId="13" borderId="23" xfId="2" applyFill="1" applyBorder="1"/>
    <xf numFmtId="167" fontId="8" fillId="29" borderId="21" xfId="2" applyNumberFormat="1" applyFont="1" applyFill="1" applyBorder="1" applyAlignment="1">
      <alignment vertical="center" wrapText="1"/>
    </xf>
    <xf numFmtId="167" fontId="10" fillId="29" borderId="24" xfId="2" applyNumberFormat="1" applyFont="1" applyFill="1" applyBorder="1" applyAlignment="1">
      <alignment vertical="center" wrapText="1"/>
    </xf>
    <xf numFmtId="0" fontId="22" fillId="13" borderId="19" xfId="2" applyFill="1" applyBorder="1"/>
    <xf numFmtId="167" fontId="22" fillId="13" borderId="25" xfId="2" applyNumberFormat="1" applyFont="1" applyFill="1" applyBorder="1" applyAlignment="1">
      <alignment horizontal="left" vertical="center" wrapText="1"/>
    </xf>
    <xf numFmtId="167" fontId="11" fillId="13" borderId="26" xfId="2" applyNumberFormat="1" applyFont="1" applyFill="1" applyBorder="1" applyAlignment="1">
      <alignment vertical="center" wrapText="1"/>
    </xf>
    <xf numFmtId="169" fontId="15" fillId="23" borderId="8" xfId="2" applyNumberFormat="1" applyFont="1" applyFill="1" applyBorder="1"/>
    <xf numFmtId="4" fontId="57" fillId="23" borderId="14" xfId="2" applyNumberFormat="1" applyFont="1" applyFill="1" applyBorder="1" applyAlignment="1">
      <alignment horizontal="center"/>
    </xf>
    <xf numFmtId="4" fontId="57" fillId="23" borderId="7" xfId="2" applyNumberFormat="1" applyFont="1" applyFill="1" applyBorder="1" applyAlignment="1">
      <alignment horizontal="center"/>
    </xf>
    <xf numFmtId="4" fontId="58" fillId="23" borderId="8" xfId="2" applyNumberFormat="1" applyFont="1" applyFill="1" applyBorder="1"/>
    <xf numFmtId="167" fontId="11" fillId="29" borderId="25" xfId="2" applyNumberFormat="1" applyFont="1" applyFill="1" applyBorder="1" applyAlignment="1">
      <alignment vertical="center" wrapText="1"/>
    </xf>
    <xf numFmtId="2" fontId="10" fillId="0" borderId="0" xfId="2" applyNumberFormat="1" applyFont="1" applyFill="1" applyBorder="1" applyAlignment="1">
      <alignment vertical="center" wrapText="1"/>
    </xf>
    <xf numFmtId="0" fontId="59" fillId="0" borderId="0" xfId="2" applyFont="1"/>
    <xf numFmtId="166" fontId="20" fillId="31" borderId="8" xfId="1" applyNumberFormat="1" applyFont="1" applyFill="1" applyBorder="1" applyAlignment="1" applyProtection="1">
      <alignment horizontal="left" vertical="center" wrapText="1"/>
    </xf>
    <xf numFmtId="4" fontId="17" fillId="31" borderId="8" xfId="2" applyNumberFormat="1" applyFont="1" applyFill="1" applyBorder="1"/>
    <xf numFmtId="0" fontId="25" fillId="31" borderId="8" xfId="2" applyFont="1" applyFill="1" applyBorder="1" applyAlignment="1">
      <alignment horizontal="left" vertical="center" wrapText="1"/>
    </xf>
    <xf numFmtId="4" fontId="17" fillId="23" borderId="7" xfId="2" applyNumberFormat="1" applyFont="1" applyFill="1" applyBorder="1" applyAlignment="1">
      <alignment horizontal="center"/>
    </xf>
    <xf numFmtId="4" fontId="15" fillId="32" borderId="8" xfId="2" applyNumberFormat="1" applyFont="1" applyFill="1" applyBorder="1"/>
    <xf numFmtId="4" fontId="56" fillId="33" borderId="8" xfId="2" applyNumberFormat="1" applyFont="1" applyFill="1" applyBorder="1" applyAlignment="1">
      <alignment horizontal="right" vertical="center" wrapText="1"/>
    </xf>
    <xf numFmtId="4" fontId="15" fillId="32" borderId="11" xfId="2" applyNumberFormat="1" applyFont="1" applyFill="1" applyBorder="1" applyAlignment="1">
      <alignment horizontal="center"/>
    </xf>
    <xf numFmtId="4" fontId="52" fillId="32" borderId="8" xfId="2" applyNumberFormat="1" applyFont="1" applyFill="1" applyBorder="1" applyAlignment="1">
      <alignment horizontal="center"/>
    </xf>
    <xf numFmtId="4" fontId="47" fillId="32" borderId="8" xfId="2" applyNumberFormat="1" applyFont="1" applyFill="1" applyBorder="1"/>
    <xf numFmtId="4" fontId="47" fillId="0" borderId="0" xfId="2" applyNumberFormat="1" applyFont="1" applyBorder="1"/>
    <xf numFmtId="4" fontId="47" fillId="0" borderId="0" xfId="2" applyNumberFormat="1" applyFont="1"/>
    <xf numFmtId="4" fontId="48" fillId="18" borderId="0" xfId="2" applyNumberFormat="1" applyFont="1" applyFill="1"/>
    <xf numFmtId="4" fontId="53" fillId="18" borderId="0" xfId="2" applyNumberFormat="1" applyFont="1" applyFill="1"/>
    <xf numFmtId="4" fontId="22" fillId="18" borderId="0" xfId="2" applyNumberFormat="1" applyFill="1"/>
    <xf numFmtId="4" fontId="47" fillId="13" borderId="8" xfId="2" applyNumberFormat="1" applyFont="1" applyFill="1" applyBorder="1"/>
    <xf numFmtId="4" fontId="46" fillId="13" borderId="8" xfId="2" applyNumberFormat="1" applyFont="1" applyFill="1" applyBorder="1" applyAlignment="1">
      <alignment horizontal="left"/>
    </xf>
    <xf numFmtId="4" fontId="54" fillId="18" borderId="0" xfId="2" applyNumberFormat="1" applyFont="1" applyFill="1" applyBorder="1" applyAlignment="1">
      <alignment horizontal="left"/>
    </xf>
    <xf numFmtId="4" fontId="46" fillId="27" borderId="0" xfId="2" applyNumberFormat="1" applyFont="1" applyFill="1" applyBorder="1" applyAlignment="1">
      <alignment vertical="center" wrapText="1"/>
    </xf>
    <xf numFmtId="4" fontId="46" fillId="25" borderId="8" xfId="2" applyNumberFormat="1" applyFont="1" applyFill="1" applyBorder="1" applyAlignment="1">
      <alignment vertical="center" wrapText="1"/>
    </xf>
    <xf numFmtId="4" fontId="46" fillId="32" borderId="8" xfId="2" applyNumberFormat="1" applyFont="1" applyFill="1" applyBorder="1" applyAlignment="1">
      <alignment vertical="center" wrapText="1"/>
    </xf>
    <xf numFmtId="4" fontId="47" fillId="23" borderId="8" xfId="2" applyNumberFormat="1" applyFont="1" applyFill="1" applyBorder="1" applyAlignment="1">
      <alignment horizontal="right" vertical="center"/>
    </xf>
    <xf numFmtId="4" fontId="46" fillId="34" borderId="8" xfId="2" applyNumberFormat="1" applyFont="1" applyFill="1" applyBorder="1" applyAlignment="1">
      <alignment vertical="center" wrapText="1"/>
    </xf>
    <xf numFmtId="0" fontId="46" fillId="10" borderId="8" xfId="2" applyFont="1" applyFill="1" applyBorder="1" applyAlignment="1">
      <alignment horizontal="left"/>
    </xf>
    <xf numFmtId="0" fontId="46" fillId="35" borderId="8" xfId="2" applyFont="1" applyFill="1" applyBorder="1" applyAlignment="1">
      <alignment vertical="center" wrapText="1"/>
    </xf>
    <xf numFmtId="4" fontId="47" fillId="23" borderId="8" xfId="2" applyNumberFormat="1" applyFont="1" applyFill="1" applyBorder="1" applyAlignment="1">
      <alignment horizontal="right" vertical="center" wrapText="1"/>
    </xf>
    <xf numFmtId="0" fontId="46" fillId="18" borderId="8" xfId="2" applyFont="1" applyFill="1" applyBorder="1" applyAlignment="1">
      <alignment horizontal="left"/>
    </xf>
    <xf numFmtId="4" fontId="58" fillId="23" borderId="8" xfId="2" applyNumberFormat="1" applyFont="1" applyFill="1" applyBorder="1" applyAlignment="1">
      <alignment vertical="center" wrapText="1"/>
    </xf>
    <xf numFmtId="0" fontId="46" fillId="18" borderId="8" xfId="2" applyFont="1" applyFill="1" applyBorder="1" applyAlignment="1">
      <alignment horizontal="left" wrapText="1"/>
    </xf>
    <xf numFmtId="4" fontId="47" fillId="32" borderId="8" xfId="2" applyNumberFormat="1" applyFont="1" applyFill="1" applyBorder="1" applyAlignment="1">
      <alignment horizontal="right" vertical="center"/>
    </xf>
    <xf numFmtId="4" fontId="47" fillId="32" borderId="8" xfId="2" applyNumberFormat="1" applyFont="1" applyFill="1" applyBorder="1" applyAlignment="1">
      <alignment vertical="center"/>
    </xf>
    <xf numFmtId="4" fontId="46" fillId="32" borderId="8" xfId="2" applyNumberFormat="1" applyFont="1" applyFill="1" applyBorder="1" applyAlignment="1">
      <alignment vertical="center"/>
    </xf>
    <xf numFmtId="4" fontId="46" fillId="32" borderId="8" xfId="2" applyNumberFormat="1" applyFont="1" applyFill="1" applyBorder="1" applyAlignment="1">
      <alignment horizontal="center" vertical="center"/>
    </xf>
    <xf numFmtId="4" fontId="46" fillId="32" borderId="8" xfId="2" applyNumberFormat="1" applyFont="1" applyFill="1" applyBorder="1"/>
    <xf numFmtId="4" fontId="12" fillId="32" borderId="27" xfId="2" applyNumberFormat="1" applyFont="1" applyFill="1" applyBorder="1" applyAlignment="1">
      <alignment vertical="center" wrapText="1"/>
    </xf>
    <xf numFmtId="4" fontId="12" fillId="32" borderId="28" xfId="2" applyNumberFormat="1" applyFont="1" applyFill="1" applyBorder="1" applyAlignment="1">
      <alignment vertical="center" wrapText="1"/>
    </xf>
    <xf numFmtId="4" fontId="12" fillId="32" borderId="29" xfId="2" applyNumberFormat="1" applyFont="1" applyFill="1" applyBorder="1" applyAlignment="1">
      <alignment vertical="center" wrapText="1"/>
    </xf>
    <xf numFmtId="4" fontId="31" fillId="36" borderId="25" xfId="2" applyNumberFormat="1" applyFont="1" applyFill="1" applyBorder="1" applyAlignment="1">
      <alignment horizontal="right" vertical="center"/>
    </xf>
    <xf numFmtId="4" fontId="31" fillId="36" borderId="6" xfId="2" applyNumberFormat="1" applyFont="1" applyFill="1" applyBorder="1" applyAlignment="1">
      <alignment horizontal="right" vertical="center"/>
    </xf>
    <xf numFmtId="4" fontId="31" fillId="36" borderId="30" xfId="2" applyNumberFormat="1" applyFont="1" applyFill="1" applyBorder="1" applyAlignment="1">
      <alignment horizontal="right" vertical="center"/>
    </xf>
    <xf numFmtId="4" fontId="12" fillId="32" borderId="25" xfId="2" applyNumberFormat="1" applyFont="1" applyFill="1" applyBorder="1" applyAlignment="1">
      <alignment vertical="center" wrapText="1"/>
    </xf>
    <xf numFmtId="4" fontId="12" fillId="32" borderId="6" xfId="2" applyNumberFormat="1" applyFont="1" applyFill="1" applyBorder="1" applyAlignment="1">
      <alignment vertical="center" wrapText="1"/>
    </xf>
    <xf numFmtId="4" fontId="12" fillId="32" borderId="30" xfId="2" applyNumberFormat="1" applyFont="1" applyFill="1" applyBorder="1" applyAlignment="1">
      <alignment vertical="center" wrapText="1"/>
    </xf>
    <xf numFmtId="4" fontId="8" fillId="36" borderId="25" xfId="2" applyNumberFormat="1" applyFont="1" applyFill="1" applyBorder="1" applyAlignment="1">
      <alignment horizontal="right" vertical="center"/>
    </xf>
    <xf numFmtId="4" fontId="8" fillId="36" borderId="6" xfId="2" applyNumberFormat="1" applyFont="1" applyFill="1" applyBorder="1" applyAlignment="1">
      <alignment horizontal="right" vertical="center"/>
    </xf>
    <xf numFmtId="4" fontId="8" fillId="36" borderId="30" xfId="2" applyNumberFormat="1" applyFont="1" applyFill="1" applyBorder="1" applyAlignment="1">
      <alignment horizontal="right" vertical="center"/>
    </xf>
    <xf numFmtId="4" fontId="8" fillId="36" borderId="18" xfId="2" applyNumberFormat="1" applyFont="1" applyFill="1" applyBorder="1" applyAlignment="1">
      <alignment horizontal="right" vertical="center"/>
    </xf>
    <xf numFmtId="4" fontId="12" fillId="37" borderId="31" xfId="2" applyNumberFormat="1" applyFont="1" applyFill="1" applyBorder="1" applyAlignment="1">
      <alignment vertical="center" wrapText="1"/>
    </xf>
    <xf numFmtId="4" fontId="12" fillId="37" borderId="32" xfId="2" applyNumberFormat="1" applyFont="1" applyFill="1" applyBorder="1" applyAlignment="1">
      <alignment vertical="center" wrapText="1"/>
    </xf>
    <xf numFmtId="4" fontId="12" fillId="37" borderId="18" xfId="2" applyNumberFormat="1" applyFont="1" applyFill="1" applyBorder="1" applyAlignment="1">
      <alignment vertical="center" wrapText="1"/>
    </xf>
    <xf numFmtId="4" fontId="12" fillId="37" borderId="33" xfId="2" applyNumberFormat="1" applyFont="1" applyFill="1" applyBorder="1" applyAlignment="1">
      <alignment vertical="center" wrapText="1"/>
    </xf>
    <xf numFmtId="4" fontId="10" fillId="37" borderId="19" xfId="2" applyNumberFormat="1" applyFont="1" applyFill="1" applyBorder="1" applyAlignment="1">
      <alignment vertical="center" wrapText="1"/>
    </xf>
    <xf numFmtId="4" fontId="10" fillId="37" borderId="34" xfId="2" applyNumberFormat="1" applyFont="1" applyFill="1" applyBorder="1" applyAlignment="1">
      <alignment vertical="center" wrapText="1"/>
    </xf>
    <xf numFmtId="4" fontId="10" fillId="37" borderId="35" xfId="2" applyNumberFormat="1" applyFont="1" applyFill="1" applyBorder="1" applyAlignment="1">
      <alignment vertical="center" wrapText="1"/>
    </xf>
    <xf numFmtId="4" fontId="7" fillId="32" borderId="36" xfId="2" applyNumberFormat="1" applyFont="1" applyFill="1" applyBorder="1" applyAlignment="1">
      <alignment vertical="center" wrapText="1"/>
    </xf>
    <xf numFmtId="4" fontId="7" fillId="32" borderId="32" xfId="2" applyNumberFormat="1" applyFont="1" applyFill="1" applyBorder="1" applyAlignment="1">
      <alignment vertical="center" wrapText="1"/>
    </xf>
    <xf numFmtId="4" fontId="7" fillId="32" borderId="37" xfId="2" applyNumberFormat="1" applyFont="1" applyFill="1" applyBorder="1" applyAlignment="1">
      <alignment vertical="center" wrapText="1"/>
    </xf>
    <xf numFmtId="4" fontId="7" fillId="32" borderId="19" xfId="2" applyNumberFormat="1" applyFont="1" applyFill="1" applyBorder="1" applyAlignment="1">
      <alignment vertical="center" wrapText="1"/>
    </xf>
    <xf numFmtId="4" fontId="7" fillId="32" borderId="34" xfId="2" applyNumberFormat="1" applyFont="1" applyFill="1" applyBorder="1" applyAlignment="1">
      <alignment vertical="center" wrapText="1"/>
    </xf>
    <xf numFmtId="4" fontId="7" fillId="32" borderId="35" xfId="2" applyNumberFormat="1" applyFont="1" applyFill="1" applyBorder="1" applyAlignment="1">
      <alignment vertical="center" wrapText="1"/>
    </xf>
    <xf numFmtId="167" fontId="11" fillId="29" borderId="26" xfId="2" applyNumberFormat="1" applyFont="1" applyFill="1" applyBorder="1" applyAlignment="1">
      <alignment vertical="center" wrapText="1"/>
    </xf>
    <xf numFmtId="4" fontId="12" fillId="37" borderId="19" xfId="2" applyNumberFormat="1" applyFont="1" applyFill="1" applyBorder="1" applyAlignment="1">
      <alignment vertical="center" wrapText="1"/>
    </xf>
    <xf numFmtId="4" fontId="12" fillId="37" borderId="34" xfId="2" applyNumberFormat="1" applyFont="1" applyFill="1" applyBorder="1" applyAlignment="1">
      <alignment vertical="center" wrapText="1"/>
    </xf>
    <xf numFmtId="4" fontId="12" fillId="37" borderId="35" xfId="2" applyNumberFormat="1" applyFont="1" applyFill="1" applyBorder="1" applyAlignment="1">
      <alignment vertical="center" wrapText="1"/>
    </xf>
    <xf numFmtId="4" fontId="7" fillId="23" borderId="38" xfId="2" applyNumberFormat="1" applyFont="1" applyFill="1" applyBorder="1" applyAlignment="1">
      <alignment vertical="center" wrapText="1"/>
    </xf>
    <xf numFmtId="4" fontId="7" fillId="23" borderId="0" xfId="2" applyNumberFormat="1" applyFont="1" applyFill="1" applyBorder="1" applyAlignment="1">
      <alignment vertical="center" wrapText="1"/>
    </xf>
    <xf numFmtId="4" fontId="7" fillId="23" borderId="39" xfId="2" applyNumberFormat="1" applyFont="1" applyFill="1" applyBorder="1" applyAlignment="1">
      <alignment vertical="center" wrapText="1"/>
    </xf>
    <xf numFmtId="4" fontId="12" fillId="37" borderId="36" xfId="2" applyNumberFormat="1" applyFont="1" applyFill="1" applyBorder="1" applyAlignment="1">
      <alignment vertical="center" wrapText="1"/>
    </xf>
    <xf numFmtId="4" fontId="12" fillId="37" borderId="37" xfId="2" applyNumberFormat="1" applyFont="1" applyFill="1" applyBorder="1" applyAlignment="1">
      <alignment vertical="center" wrapText="1"/>
    </xf>
    <xf numFmtId="164" fontId="47" fillId="38" borderId="8" xfId="2" applyNumberFormat="1" applyFont="1" applyFill="1" applyBorder="1" applyAlignment="1">
      <alignment vertical="center"/>
    </xf>
    <xf numFmtId="9" fontId="47" fillId="39" borderId="8" xfId="5" applyNumberFormat="1" applyFont="1" applyFill="1" applyBorder="1" applyAlignment="1" applyProtection="1">
      <alignment vertical="center" wrapText="1"/>
    </xf>
    <xf numFmtId="4" fontId="60" fillId="23" borderId="8" xfId="2" applyNumberFormat="1" applyFont="1" applyFill="1" applyBorder="1"/>
    <xf numFmtId="4" fontId="47" fillId="32" borderId="8" xfId="2" applyNumberFormat="1" applyFont="1" applyFill="1" applyBorder="1" applyProtection="1"/>
    <xf numFmtId="0" fontId="54" fillId="0" borderId="0" xfId="2" applyFont="1" applyFill="1" applyBorder="1" applyAlignment="1">
      <alignment horizontal="left"/>
    </xf>
    <xf numFmtId="0" fontId="22" fillId="40" borderId="0" xfId="2" applyFill="1"/>
    <xf numFmtId="0" fontId="47" fillId="32" borderId="8" xfId="2" applyFont="1" applyFill="1" applyBorder="1"/>
    <xf numFmtId="0" fontId="48" fillId="0" borderId="0" xfId="2" applyFont="1" applyFill="1" applyBorder="1" applyAlignment="1">
      <alignment horizontal="left"/>
    </xf>
    <xf numFmtId="0" fontId="47" fillId="18" borderId="8" xfId="2" applyFont="1" applyFill="1" applyBorder="1"/>
    <xf numFmtId="0" fontId="47" fillId="0" borderId="8" xfId="2" applyFont="1" applyFill="1" applyBorder="1"/>
    <xf numFmtId="0" fontId="22" fillId="32" borderId="0" xfId="2" applyFill="1"/>
    <xf numFmtId="0" fontId="47" fillId="32" borderId="8" xfId="2" applyFont="1" applyFill="1" applyBorder="1" applyProtection="1"/>
    <xf numFmtId="0" fontId="22" fillId="32" borderId="0" xfId="2" applyFill="1" applyProtection="1"/>
    <xf numFmtId="0" fontId="17" fillId="0" borderId="0" xfId="2" applyFont="1" applyFill="1"/>
    <xf numFmtId="0" fontId="16" fillId="0" borderId="0" xfId="2" applyFont="1" applyFill="1"/>
    <xf numFmtId="0" fontId="18" fillId="0" borderId="0" xfId="2" applyFont="1" applyFill="1"/>
    <xf numFmtId="4" fontId="22" fillId="0" borderId="0" xfId="2" applyNumberFormat="1" applyFill="1"/>
    <xf numFmtId="4" fontId="47" fillId="0" borderId="0" xfId="2" applyNumberFormat="1" applyFont="1" applyFill="1"/>
    <xf numFmtId="4" fontId="47" fillId="0" borderId="0" xfId="2" applyNumberFormat="1" applyFont="1" applyFill="1" applyBorder="1"/>
    <xf numFmtId="0" fontId="22" fillId="0" borderId="0" xfId="2" applyFill="1" applyBorder="1"/>
    <xf numFmtId="0" fontId="47" fillId="0" borderId="0" xfId="2" applyFont="1" applyFill="1"/>
    <xf numFmtId="0" fontId="47" fillId="0" borderId="0" xfId="2" applyFont="1" applyFill="1" applyBorder="1"/>
    <xf numFmtId="0" fontId="22" fillId="0" borderId="0" xfId="2" applyFill="1" applyProtection="1"/>
    <xf numFmtId="4" fontId="46" fillId="0" borderId="0" xfId="2" applyNumberFormat="1" applyFont="1" applyFill="1" applyBorder="1" applyAlignment="1">
      <alignment vertical="center"/>
    </xf>
    <xf numFmtId="0" fontId="46" fillId="0" borderId="0" xfId="2" applyFont="1" applyFill="1" applyBorder="1" applyAlignment="1"/>
    <xf numFmtId="3" fontId="54" fillId="14" borderId="8" xfId="2" applyNumberFormat="1" applyFont="1" applyFill="1" applyBorder="1" applyAlignment="1">
      <alignment horizontal="left" vertical="center"/>
    </xf>
    <xf numFmtId="4" fontId="23" fillId="0" borderId="0" xfId="2" applyNumberFormat="1" applyFont="1" applyFill="1" applyBorder="1"/>
    <xf numFmtId="0" fontId="39" fillId="0" borderId="0" xfId="2" applyFont="1"/>
    <xf numFmtId="0" fontId="40" fillId="0" borderId="0" xfId="2" applyFont="1" applyFill="1"/>
    <xf numFmtId="0" fontId="40" fillId="0" borderId="0" xfId="2" applyFont="1"/>
    <xf numFmtId="4" fontId="61" fillId="33" borderId="8" xfId="2" applyNumberFormat="1" applyFont="1" applyFill="1" applyBorder="1" applyAlignment="1">
      <alignment horizontal="right" vertical="center" wrapText="1"/>
    </xf>
    <xf numFmtId="0" fontId="22" fillId="0" borderId="40" xfId="2" applyBorder="1"/>
    <xf numFmtId="0" fontId="22" fillId="0" borderId="23" xfId="2" applyBorder="1"/>
    <xf numFmtId="0" fontId="41" fillId="0" borderId="38" xfId="2" applyFont="1" applyFill="1" applyBorder="1" applyAlignment="1">
      <alignment horizontal="center" vertical="center" wrapText="1"/>
    </xf>
    <xf numFmtId="0" fontId="41" fillId="0" borderId="0" xfId="2" applyFont="1" applyFill="1" applyBorder="1" applyAlignment="1">
      <alignment horizontal="center" vertical="center" wrapText="1"/>
    </xf>
    <xf numFmtId="4" fontId="54" fillId="32" borderId="8" xfId="2" applyNumberFormat="1" applyFont="1" applyFill="1" applyBorder="1" applyAlignment="1">
      <alignment vertical="center" wrapText="1"/>
    </xf>
    <xf numFmtId="4" fontId="47" fillId="32" borderId="8" xfId="2" applyNumberFormat="1" applyFont="1" applyFill="1" applyBorder="1" applyAlignment="1">
      <alignment vertical="center" wrapText="1"/>
    </xf>
    <xf numFmtId="4" fontId="63" fillId="33" borderId="8" xfId="2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2" fontId="11" fillId="0" borderId="0" xfId="0" applyNumberFormat="1" applyFont="1" applyFill="1" applyBorder="1" applyAlignment="1">
      <alignment horizontal="center"/>
    </xf>
    <xf numFmtId="0" fontId="22" fillId="0" borderId="8" xfId="2" applyFont="1" applyBorder="1" applyAlignment="1">
      <alignment vertical="center"/>
    </xf>
    <xf numFmtId="10" fontId="54" fillId="41" borderId="8" xfId="2" applyNumberFormat="1" applyFont="1" applyFill="1" applyBorder="1" applyAlignment="1">
      <alignment horizontal="center" vertical="center" wrapText="1"/>
    </xf>
    <xf numFmtId="10" fontId="43" fillId="41" borderId="8" xfId="2" applyNumberFormat="1" applyFont="1" applyFill="1" applyBorder="1" applyAlignment="1">
      <alignment horizontal="center" vertical="center" wrapText="1"/>
    </xf>
    <xf numFmtId="4" fontId="44" fillId="14" borderId="8" xfId="2" applyNumberFormat="1" applyFont="1" applyFill="1" applyBorder="1" applyAlignment="1">
      <alignment horizontal="center" vertical="center"/>
    </xf>
    <xf numFmtId="4" fontId="17" fillId="42" borderId="8" xfId="2" applyNumberFormat="1" applyFont="1" applyFill="1" applyBorder="1"/>
    <xf numFmtId="4" fontId="17" fillId="43" borderId="8" xfId="2" applyNumberFormat="1" applyFont="1" applyFill="1" applyBorder="1"/>
    <xf numFmtId="4" fontId="64" fillId="32" borderId="8" xfId="2" applyNumberFormat="1" applyFont="1" applyFill="1" applyBorder="1" applyAlignment="1">
      <alignment vertical="center" wrapText="1"/>
    </xf>
    <xf numFmtId="10" fontId="64" fillId="41" borderId="8" xfId="2" applyNumberFormat="1" applyFont="1" applyFill="1" applyBorder="1" applyAlignment="1">
      <alignment horizontal="center" vertical="center" wrapText="1"/>
    </xf>
    <xf numFmtId="4" fontId="65" fillId="33" borderId="8" xfId="2" applyNumberFormat="1" applyFont="1" applyFill="1" applyBorder="1" applyAlignment="1">
      <alignment horizontal="right" vertical="center" wrapText="1"/>
    </xf>
    <xf numFmtId="4" fontId="47" fillId="44" borderId="8" xfId="2" applyNumberFormat="1" applyFont="1" applyFill="1" applyBorder="1" applyAlignment="1">
      <alignment vertical="center"/>
    </xf>
    <xf numFmtId="4" fontId="47" fillId="44" borderId="8" xfId="2" applyNumberFormat="1" applyFont="1" applyFill="1" applyBorder="1"/>
    <xf numFmtId="0" fontId="54" fillId="45" borderId="8" xfId="2" applyFont="1" applyFill="1" applyBorder="1" applyAlignment="1">
      <alignment horizontal="left" vertical="center" wrapText="1"/>
    </xf>
    <xf numFmtId="10" fontId="0" fillId="0" borderId="0" xfId="0" applyNumberFormat="1"/>
    <xf numFmtId="10" fontId="66" fillId="32" borderId="8" xfId="2" applyNumberFormat="1" applyFont="1" applyFill="1" applyBorder="1" applyAlignment="1">
      <alignment horizontal="center"/>
    </xf>
    <xf numFmtId="10" fontId="56" fillId="32" borderId="8" xfId="2" applyNumberFormat="1" applyFont="1" applyFill="1" applyBorder="1" applyAlignment="1">
      <alignment horizontal="center" vertical="center"/>
    </xf>
    <xf numFmtId="170" fontId="46" fillId="32" borderId="8" xfId="2" applyNumberFormat="1" applyFont="1" applyFill="1" applyBorder="1" applyAlignment="1">
      <alignment horizontal="center"/>
    </xf>
    <xf numFmtId="0" fontId="46" fillId="0" borderId="8" xfId="2" applyFont="1" applyFill="1" applyBorder="1" applyAlignment="1">
      <alignment horizontal="left"/>
    </xf>
    <xf numFmtId="0" fontId="47" fillId="0" borderId="8" xfId="2" applyFont="1" applyFill="1" applyBorder="1" applyAlignment="1">
      <alignment horizontal="left" vertical="center"/>
    </xf>
    <xf numFmtId="0" fontId="46" fillId="0" borderId="8" xfId="2" applyFont="1" applyFill="1" applyBorder="1" applyAlignment="1">
      <alignment horizontal="left" vertical="center"/>
    </xf>
    <xf numFmtId="0" fontId="43" fillId="0" borderId="8" xfId="2" applyFont="1" applyFill="1" applyBorder="1"/>
    <xf numFmtId="3" fontId="48" fillId="0" borderId="0" xfId="2" applyNumberFormat="1" applyFont="1" applyFill="1" applyBorder="1" applyAlignment="1">
      <alignment horizontal="left" vertical="center"/>
    </xf>
    <xf numFmtId="0" fontId="21" fillId="32" borderId="8" xfId="2" applyFont="1" applyFill="1" applyBorder="1" applyAlignment="1">
      <alignment horizontal="left" vertical="center" wrapText="1"/>
    </xf>
    <xf numFmtId="4" fontId="17" fillId="32" borderId="8" xfId="2" applyNumberFormat="1" applyFont="1" applyFill="1" applyBorder="1"/>
    <xf numFmtId="4" fontId="17" fillId="46" borderId="8" xfId="2" applyNumberFormat="1" applyFont="1" applyFill="1" applyBorder="1"/>
    <xf numFmtId="166" fontId="17" fillId="32" borderId="8" xfId="1" applyNumberFormat="1" applyFont="1" applyFill="1" applyBorder="1" applyAlignment="1" applyProtection="1">
      <alignment horizontal="left" vertical="center" wrapText="1"/>
    </xf>
    <xf numFmtId="4" fontId="17" fillId="41" borderId="8" xfId="1" applyNumberFormat="1" applyFont="1" applyFill="1" applyBorder="1" applyAlignment="1" applyProtection="1">
      <alignment horizontal="right" vertical="center" wrapText="1"/>
    </xf>
    <xf numFmtId="166" fontId="20" fillId="32" borderId="8" xfId="1" applyNumberFormat="1" applyFont="1" applyFill="1" applyBorder="1" applyAlignment="1" applyProtection="1">
      <alignment horizontal="left" vertical="center" wrapText="1"/>
    </xf>
    <xf numFmtId="0" fontId="19" fillId="32" borderId="8" xfId="2" applyFont="1" applyFill="1" applyBorder="1" applyAlignment="1">
      <alignment horizontal="left" vertical="center" wrapText="1"/>
    </xf>
    <xf numFmtId="0" fontId="26" fillId="32" borderId="8" xfId="2" applyFont="1" applyFill="1" applyBorder="1" applyAlignment="1">
      <alignment horizontal="left" vertical="center" wrapText="1"/>
    </xf>
    <xf numFmtId="4" fontId="27" fillId="32" borderId="8" xfId="2" applyNumberFormat="1" applyFont="1" applyFill="1" applyBorder="1"/>
    <xf numFmtId="0" fontId="68" fillId="21" borderId="0" xfId="2" applyFont="1" applyFill="1" applyBorder="1" applyAlignment="1">
      <alignment vertical="top" wrapText="1"/>
    </xf>
    <xf numFmtId="4" fontId="12" fillId="37" borderId="41" xfId="2" applyNumberFormat="1" applyFont="1" applyFill="1" applyBorder="1" applyAlignment="1">
      <alignment vertical="center" wrapText="1"/>
    </xf>
    <xf numFmtId="4" fontId="12" fillId="37" borderId="15" xfId="2" applyNumberFormat="1" applyFont="1" applyFill="1" applyBorder="1" applyAlignment="1">
      <alignment vertical="center" wrapText="1"/>
    </xf>
    <xf numFmtId="4" fontId="12" fillId="37" borderId="42" xfId="2" applyNumberFormat="1" applyFont="1" applyFill="1" applyBorder="1" applyAlignment="1">
      <alignment vertical="center" wrapText="1"/>
    </xf>
    <xf numFmtId="4" fontId="32" fillId="32" borderId="19" xfId="2" applyNumberFormat="1" applyFont="1" applyFill="1" applyBorder="1" applyAlignment="1">
      <alignment horizontal="right" vertical="center" wrapText="1"/>
    </xf>
    <xf numFmtId="4" fontId="32" fillId="32" borderId="34" xfId="2" applyNumberFormat="1" applyFont="1" applyFill="1" applyBorder="1" applyAlignment="1">
      <alignment horizontal="right" vertical="center" wrapText="1"/>
    </xf>
    <xf numFmtId="4" fontId="32" fillId="32" borderId="35" xfId="2" applyNumberFormat="1" applyFont="1" applyFill="1" applyBorder="1" applyAlignment="1">
      <alignment horizontal="right" vertical="center" wrapText="1"/>
    </xf>
    <xf numFmtId="4" fontId="15" fillId="32" borderId="8" xfId="2" applyNumberFormat="1" applyFont="1" applyFill="1" applyBorder="1" applyAlignment="1">
      <alignment vertical="center"/>
    </xf>
    <xf numFmtId="4" fontId="67" fillId="46" borderId="8" xfId="2" applyNumberFormat="1" applyFont="1" applyFill="1" applyBorder="1" applyAlignment="1">
      <alignment vertical="center"/>
    </xf>
    <xf numFmtId="0" fontId="46" fillId="29" borderId="19" xfId="2" applyFont="1" applyFill="1" applyBorder="1" applyAlignment="1">
      <alignment horizontal="center" vertical="center" wrapText="1"/>
    </xf>
    <xf numFmtId="0" fontId="46" fillId="29" borderId="34" xfId="2" applyFont="1" applyFill="1" applyBorder="1" applyAlignment="1">
      <alignment horizontal="center" vertical="center" wrapText="1"/>
    </xf>
    <xf numFmtId="0" fontId="46" fillId="29" borderId="35" xfId="2" applyFont="1" applyFill="1" applyBorder="1" applyAlignment="1">
      <alignment horizontal="center" vertical="center" wrapText="1"/>
    </xf>
    <xf numFmtId="4" fontId="46" fillId="3" borderId="19" xfId="2" applyNumberFormat="1" applyFont="1" applyFill="1" applyBorder="1" applyAlignment="1">
      <alignment horizontal="center" vertical="center" wrapText="1"/>
    </xf>
    <xf numFmtId="4" fontId="46" fillId="3" borderId="34" xfId="2" applyNumberFormat="1" applyFont="1" applyFill="1" applyBorder="1" applyAlignment="1">
      <alignment horizontal="center" vertical="center" wrapText="1"/>
    </xf>
    <xf numFmtId="4" fontId="46" fillId="3" borderId="35" xfId="2" applyNumberFormat="1" applyFont="1" applyFill="1" applyBorder="1" applyAlignment="1">
      <alignment horizontal="center" vertical="center" wrapText="1"/>
    </xf>
    <xf numFmtId="4" fontId="46" fillId="47" borderId="19" xfId="2" applyNumberFormat="1" applyFont="1" applyFill="1" applyBorder="1" applyAlignment="1">
      <alignment horizontal="center" vertical="center" wrapText="1"/>
    </xf>
    <xf numFmtId="4" fontId="46" fillId="47" borderId="34" xfId="2" applyNumberFormat="1" applyFont="1" applyFill="1" applyBorder="1" applyAlignment="1">
      <alignment horizontal="center" vertical="center" wrapText="1"/>
    </xf>
    <xf numFmtId="4" fontId="46" fillId="47" borderId="35" xfId="2" applyNumberFormat="1" applyFont="1" applyFill="1" applyBorder="1" applyAlignment="1">
      <alignment horizontal="center" vertical="center" wrapText="1"/>
    </xf>
    <xf numFmtId="4" fontId="62" fillId="41" borderId="8" xfId="5" applyNumberFormat="1" applyFont="1" applyFill="1" applyBorder="1" applyAlignment="1" applyProtection="1">
      <alignment horizontal="center" vertical="center" wrapText="1"/>
    </xf>
    <xf numFmtId="4" fontId="54" fillId="41" borderId="8" xfId="2" applyNumberFormat="1" applyFont="1" applyFill="1" applyBorder="1" applyAlignment="1">
      <alignment horizontal="right" vertical="center"/>
    </xf>
    <xf numFmtId="0" fontId="0" fillId="0" borderId="8" xfId="2" applyFont="1" applyBorder="1" applyAlignment="1">
      <alignment vertical="center" wrapText="1"/>
    </xf>
    <xf numFmtId="49" fontId="50" fillId="22" borderId="8" xfId="2" applyNumberFormat="1" applyFont="1" applyFill="1" applyBorder="1" applyAlignment="1">
      <alignment horizontal="center" vertical="center" wrapText="1"/>
    </xf>
    <xf numFmtId="49" fontId="47" fillId="20" borderId="32" xfId="2" applyNumberFormat="1" applyFont="1" applyFill="1" applyBorder="1" applyAlignment="1">
      <alignment horizontal="center" vertical="center" wrapText="1"/>
    </xf>
    <xf numFmtId="4" fontId="46" fillId="18" borderId="0" xfId="2" applyNumberFormat="1" applyFont="1" applyFill="1" applyBorder="1" applyAlignment="1">
      <alignment horizontal="left"/>
    </xf>
    <xf numFmtId="0" fontId="19" fillId="0" borderId="19" xfId="4" applyNumberFormat="1" applyFont="1" applyFill="1" applyBorder="1" applyAlignment="1">
      <alignment horizontal="center" wrapText="1"/>
    </xf>
    <xf numFmtId="0" fontId="19" fillId="0" borderId="34" xfId="4" applyNumberFormat="1" applyFont="1" applyFill="1" applyBorder="1" applyAlignment="1">
      <alignment horizontal="center" wrapText="1"/>
    </xf>
    <xf numFmtId="0" fontId="19" fillId="0" borderId="35" xfId="4" applyNumberFormat="1" applyFont="1" applyFill="1" applyBorder="1" applyAlignment="1">
      <alignment horizontal="center" wrapText="1"/>
    </xf>
    <xf numFmtId="0" fontId="48" fillId="0" borderId="0" xfId="2" applyFont="1" applyFill="1" applyBorder="1" applyAlignment="1">
      <alignment horizontal="left"/>
    </xf>
    <xf numFmtId="0" fontId="24" fillId="21" borderId="0" xfId="2" applyFont="1" applyFill="1" applyBorder="1" applyAlignment="1">
      <alignment horizontal="left" vertical="top" wrapText="1"/>
    </xf>
    <xf numFmtId="0" fontId="19" fillId="9" borderId="19" xfId="4" applyNumberFormat="1" applyFont="1" applyFill="1" applyBorder="1" applyAlignment="1">
      <alignment horizontal="center" wrapText="1"/>
    </xf>
    <xf numFmtId="0" fontId="19" fillId="9" borderId="34" xfId="4" applyNumberFormat="1" applyFont="1" applyFill="1" applyBorder="1" applyAlignment="1">
      <alignment horizontal="center" wrapText="1"/>
    </xf>
    <xf numFmtId="0" fontId="19" fillId="9" borderId="35" xfId="4" applyNumberFormat="1" applyFont="1" applyFill="1" applyBorder="1" applyAlignment="1">
      <alignment horizontal="center" wrapText="1"/>
    </xf>
    <xf numFmtId="0" fontId="19" fillId="48" borderId="19" xfId="4" applyNumberFormat="1" applyFont="1" applyFill="1" applyBorder="1" applyAlignment="1">
      <alignment horizontal="center" wrapText="1"/>
    </xf>
    <xf numFmtId="0" fontId="19" fillId="48" borderId="34" xfId="4" applyNumberFormat="1" applyFont="1" applyFill="1" applyBorder="1" applyAlignment="1">
      <alignment horizontal="center" wrapText="1"/>
    </xf>
    <xf numFmtId="0" fontId="19" fillId="48" borderId="35" xfId="4" applyNumberFormat="1" applyFont="1" applyFill="1" applyBorder="1" applyAlignment="1">
      <alignment horizontal="center" wrapText="1"/>
    </xf>
    <xf numFmtId="0" fontId="19" fillId="12" borderId="8" xfId="4" applyNumberFormat="1" applyFont="1" applyFill="1" applyBorder="1" applyAlignment="1">
      <alignment horizontal="center" wrapText="1"/>
    </xf>
    <xf numFmtId="0" fontId="46" fillId="18" borderId="0" xfId="2" applyFont="1" applyFill="1" applyBorder="1" applyAlignment="1">
      <alignment horizontal="left"/>
    </xf>
    <xf numFmtId="4" fontId="11" fillId="37" borderId="7" xfId="2" applyNumberFormat="1" applyFont="1" applyFill="1" applyBorder="1" applyAlignment="1">
      <alignment horizontal="center" vertical="center" wrapText="1"/>
    </xf>
    <xf numFmtId="2" fontId="11" fillId="3" borderId="7" xfId="2" applyNumberFormat="1" applyFont="1" applyFill="1" applyBorder="1" applyAlignment="1">
      <alignment horizontal="left" vertical="center" wrapText="1"/>
    </xf>
    <xf numFmtId="4" fontId="11" fillId="32" borderId="7" xfId="2" applyNumberFormat="1" applyFont="1" applyFill="1" applyBorder="1" applyAlignment="1">
      <alignment horizontal="center" vertical="center" wrapText="1"/>
    </xf>
    <xf numFmtId="10" fontId="33" fillId="50" borderId="19" xfId="2" applyNumberFormat="1" applyFont="1" applyFill="1" applyBorder="1" applyAlignment="1">
      <alignment horizontal="center" vertical="center" wrapText="1"/>
    </xf>
    <xf numFmtId="10" fontId="33" fillId="50" borderId="34" xfId="2" applyNumberFormat="1" applyFont="1" applyFill="1" applyBorder="1" applyAlignment="1">
      <alignment horizontal="center" vertical="center" wrapText="1"/>
    </xf>
    <xf numFmtId="10" fontId="33" fillId="50" borderId="35" xfId="2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3" xfId="2" applyFont="1" applyFill="1" applyBorder="1" applyAlignment="1">
      <alignment horizontal="left" vertical="center" wrapText="1"/>
    </xf>
    <xf numFmtId="4" fontId="11" fillId="37" borderId="5" xfId="2" applyNumberFormat="1" applyFont="1" applyFill="1" applyBorder="1" applyAlignment="1">
      <alignment horizontal="center" vertical="center" wrapText="1"/>
    </xf>
    <xf numFmtId="4" fontId="11" fillId="37" borderId="6" xfId="2" applyNumberFormat="1" applyFont="1" applyFill="1" applyBorder="1" applyAlignment="1">
      <alignment horizontal="center" vertical="center" wrapText="1"/>
    </xf>
    <xf numFmtId="4" fontId="11" fillId="37" borderId="13" xfId="2" applyNumberFormat="1" applyFont="1" applyFill="1" applyBorder="1" applyAlignment="1">
      <alignment horizontal="center" vertical="center" wrapText="1"/>
    </xf>
    <xf numFmtId="10" fontId="11" fillId="37" borderId="7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Border="1" applyAlignment="1">
      <alignment horizontal="center" vertical="center" wrapText="1"/>
    </xf>
    <xf numFmtId="0" fontId="30" fillId="49" borderId="0" xfId="2" applyFont="1" applyFill="1" applyBorder="1" applyAlignment="1">
      <alignment horizontal="center" vertical="center"/>
    </xf>
    <xf numFmtId="4" fontId="10" fillId="37" borderId="38" xfId="2" applyNumberFormat="1" applyFont="1" applyFill="1" applyBorder="1" applyAlignment="1">
      <alignment horizontal="center" vertical="center" wrapText="1"/>
    </xf>
    <xf numFmtId="4" fontId="10" fillId="37" borderId="0" xfId="2" applyNumberFormat="1" applyFont="1" applyFill="1" applyBorder="1" applyAlignment="1">
      <alignment horizontal="center" vertical="center" wrapText="1"/>
    </xf>
    <xf numFmtId="4" fontId="10" fillId="37" borderId="39" xfId="2" applyNumberFormat="1" applyFont="1" applyFill="1" applyBorder="1" applyAlignment="1">
      <alignment horizontal="center" vertical="center" wrapText="1"/>
    </xf>
    <xf numFmtId="4" fontId="10" fillId="37" borderId="41" xfId="2" applyNumberFormat="1" applyFont="1" applyFill="1" applyBorder="1" applyAlignment="1">
      <alignment horizontal="center" vertical="center" wrapText="1"/>
    </xf>
    <xf numFmtId="4" fontId="10" fillId="37" borderId="15" xfId="2" applyNumberFormat="1" applyFont="1" applyFill="1" applyBorder="1" applyAlignment="1">
      <alignment horizontal="center" vertical="center" wrapText="1"/>
    </xf>
    <xf numFmtId="4" fontId="10" fillId="37" borderId="42" xfId="2" applyNumberFormat="1" applyFont="1" applyFill="1" applyBorder="1" applyAlignment="1">
      <alignment horizontal="center" vertical="center" wrapText="1"/>
    </xf>
    <xf numFmtId="4" fontId="10" fillId="37" borderId="19" xfId="2" applyNumberFormat="1" applyFont="1" applyFill="1" applyBorder="1" applyAlignment="1">
      <alignment horizontal="center" vertical="center" wrapText="1"/>
    </xf>
    <xf numFmtId="4" fontId="10" fillId="37" borderId="34" xfId="2" applyNumberFormat="1" applyFont="1" applyFill="1" applyBorder="1" applyAlignment="1">
      <alignment horizontal="center" vertical="center" wrapText="1"/>
    </xf>
    <xf numFmtId="4" fontId="10" fillId="37" borderId="35" xfId="2" applyNumberFormat="1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left" vertical="center" wrapText="1"/>
    </xf>
    <xf numFmtId="0" fontId="22" fillId="0" borderId="8" xfId="2" applyFont="1" applyBorder="1" applyAlignment="1">
      <alignment horizontal="center" vertical="center"/>
    </xf>
    <xf numFmtId="4" fontId="11" fillId="23" borderId="8" xfId="0" applyNumberFormat="1" applyFont="1" applyFill="1" applyBorder="1" applyAlignment="1">
      <alignment horizontal="center" vertical="center"/>
    </xf>
    <xf numFmtId="4" fontId="11" fillId="32" borderId="8" xfId="0" applyNumberFormat="1" applyFont="1" applyFill="1" applyBorder="1" applyAlignment="1">
      <alignment horizontal="center" vertical="center"/>
    </xf>
    <xf numFmtId="9" fontId="33" fillId="32" borderId="7" xfId="2" applyNumberFormat="1" applyFont="1" applyFill="1" applyBorder="1" applyAlignment="1">
      <alignment horizontal="center" vertical="center" wrapText="1"/>
    </xf>
    <xf numFmtId="4" fontId="14" fillId="0" borderId="0" xfId="2" applyNumberFormat="1" applyFont="1" applyBorder="1" applyAlignment="1">
      <alignment horizontal="center" vertical="center"/>
    </xf>
    <xf numFmtId="0" fontId="41" fillId="45" borderId="19" xfId="2" applyFont="1" applyFill="1" applyBorder="1" applyAlignment="1">
      <alignment horizontal="center" vertical="center" wrapText="1"/>
    </xf>
    <xf numFmtId="0" fontId="41" fillId="45" borderId="34" xfId="2" applyFont="1" applyFill="1" applyBorder="1" applyAlignment="1">
      <alignment horizontal="center" vertical="center" wrapText="1"/>
    </xf>
    <xf numFmtId="0" fontId="41" fillId="45" borderId="35" xfId="2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42" fillId="51" borderId="19" xfId="2" applyFont="1" applyFill="1" applyBorder="1" applyAlignment="1">
      <alignment horizontal="center" vertical="center"/>
    </xf>
    <xf numFmtId="0" fontId="42" fillId="51" borderId="34" xfId="2" applyFont="1" applyFill="1" applyBorder="1" applyAlignment="1">
      <alignment horizontal="center" vertical="center"/>
    </xf>
    <xf numFmtId="0" fontId="42" fillId="51" borderId="35" xfId="2" applyFont="1" applyFill="1" applyBorder="1" applyAlignment="1">
      <alignment horizontal="center" vertical="center"/>
    </xf>
    <xf numFmtId="10" fontId="11" fillId="32" borderId="8" xfId="0" applyNumberFormat="1" applyFont="1" applyFill="1" applyBorder="1" applyAlignment="1">
      <alignment horizontal="center" vertical="center"/>
    </xf>
    <xf numFmtId="4" fontId="11" fillId="32" borderId="8" xfId="2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19" xfId="2" applyFont="1" applyBorder="1" applyAlignment="1">
      <alignment horizontal="center" vertical="center"/>
    </xf>
    <xf numFmtId="0" fontId="22" fillId="0" borderId="35" xfId="2" applyFont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</cellXfs>
  <cellStyles count="6">
    <cellStyle name="Dziesiętny" xfId="1" builtinId="3"/>
    <cellStyle name="Excel Built-in Normal" xfId="2"/>
    <cellStyle name="Excel Built-in Note" xfId="3"/>
    <cellStyle name="Normalny" xfId="0" builtinId="0"/>
    <cellStyle name="Normalny_NAKŁADY_ZGZM_v.2.1" xfId="4"/>
    <cellStyle name="Procentowy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78787"/>
      <rgbColor rgb="00800080"/>
      <rgbColor rgb="00008080"/>
      <rgbColor rgb="00C0C0C0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DDD9C3"/>
      <rgbColor rgb="00000080"/>
      <rgbColor rgb="00FF00FF"/>
      <rgbColor rgb="00EFEF00"/>
      <rgbColor rgb="00EFEFF0"/>
      <rgbColor rgb="00800080"/>
      <rgbColor rgb="00800000"/>
      <rgbColor rgb="00008080"/>
      <rgbColor rgb="000000FF"/>
      <rgbColor rgb="00EFEFC0"/>
      <rgbColor rgb="00BFEFF0"/>
      <rgbColor rgb="00CCFFCC"/>
      <rgbColor rgb="00FFFF99"/>
      <rgbColor rgb="0099CCFF"/>
      <rgbColor rgb="00EFBF90"/>
      <rgbColor rgb="00B4B4B4"/>
      <rgbColor rgb="00FFCC99"/>
      <rgbColor rgb="00558ED5"/>
      <rgbColor rgb="00EEECE1"/>
      <rgbColor rgb="0092D050"/>
      <rgbColor rgb="00FFCC00"/>
      <rgbColor rgb="00FFC000"/>
      <rgbColor rgb="00EFEF90"/>
      <rgbColor rgb="00666699"/>
      <rgbColor rgb="00969696"/>
      <rgbColor rgb="00003366"/>
      <rgbColor rgb="0098B855"/>
      <rgbColor rgb="00003300"/>
      <rgbColor rgb="00262626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na%20Czuba\Pulpit\Kopia%20analiza%20finansowa%20_kujaws-pomorskie_wariant%202_dochodowy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A) ZAŁOŻENIA"/>
      <sheetName val="(B) HARMONOGRAM"/>
      <sheetName val="(C) KOSZTY PROJEKTU"/>
      <sheetName val="(C) PRZYCHODY"/>
      <sheetName val="(D) NAKŁADY I KOSZTY"/>
      <sheetName val="(F) LUKA FINANSOWA"/>
      <sheetName val="(D) KOSZTY"/>
      <sheetName val="(E) ANALIZA"/>
      <sheetName val="dane dla projektu"/>
      <sheetName val="LUKA dla projektu"/>
      <sheetName val="analizy"/>
      <sheetName val="(G) WRAŻLIWOŚĆ, TRWAŁOŚĆ, DGC"/>
      <sheetName val="ROBOCZY"/>
      <sheetName val="Obliczenia wlasne"/>
      <sheetName val="Analiza wrażliwości1"/>
      <sheetName val="AW1koszty"/>
      <sheetName val="AW1nakłady"/>
      <sheetName val="AW1przychody"/>
      <sheetName val="Analiza wrażliwości2"/>
      <sheetName val="AW2koszty"/>
      <sheetName val="AW2nakłady"/>
      <sheetName val="AW2przychody"/>
      <sheetName val="analiza DGC"/>
      <sheetName val="Arkusz1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ARKUSZ F:</v>
          </cell>
          <cell r="B1" t="str">
            <v>Obliczenie luki finansowej</v>
          </cell>
        </row>
        <row r="3">
          <cell r="A3" t="str">
            <v>Należy wprowadzać dane projektu wyłącznie do komórek oznaczonych kolorem brzoskiwiniowym !!!</v>
          </cell>
        </row>
        <row r="5">
          <cell r="C5" t="str">
            <v>Lata</v>
          </cell>
        </row>
        <row r="6">
          <cell r="C6">
            <v>2007</v>
          </cell>
          <cell r="D6">
            <v>2008</v>
          </cell>
          <cell r="E6">
            <v>2009</v>
          </cell>
          <cell r="F6">
            <v>2010</v>
          </cell>
          <cell r="G6">
            <v>2011</v>
          </cell>
          <cell r="H6">
            <v>2012</v>
          </cell>
          <cell r="I6">
            <v>2013</v>
          </cell>
          <cell r="J6">
            <v>2014</v>
          </cell>
          <cell r="K6">
            <v>2015</v>
          </cell>
          <cell r="L6">
            <v>2016</v>
          </cell>
          <cell r="M6">
            <v>2017</v>
          </cell>
          <cell r="N6">
            <v>2018</v>
          </cell>
          <cell r="O6">
            <v>2019</v>
          </cell>
          <cell r="P6">
            <v>2020</v>
          </cell>
          <cell r="Q6">
            <v>2021</v>
          </cell>
          <cell r="R6">
            <v>2022</v>
          </cell>
          <cell r="S6">
            <v>2023</v>
          </cell>
          <cell r="T6">
            <v>2024</v>
          </cell>
          <cell r="U6">
            <v>2025</v>
          </cell>
          <cell r="V6">
            <v>2026</v>
          </cell>
          <cell r="W6">
            <v>2027</v>
          </cell>
          <cell r="X6">
            <v>2028</v>
          </cell>
          <cell r="Y6">
            <v>2029</v>
          </cell>
          <cell r="Z6">
            <v>2030</v>
          </cell>
          <cell r="AA6">
            <v>2031</v>
          </cell>
          <cell r="AB6">
            <v>2032</v>
          </cell>
          <cell r="AC6">
            <v>2033</v>
          </cell>
          <cell r="AD6">
            <v>2034</v>
          </cell>
          <cell r="AE6">
            <v>2035</v>
          </cell>
          <cell r="AF6">
            <v>2036</v>
          </cell>
          <cell r="AG6">
            <v>2037</v>
          </cell>
          <cell r="AH6">
            <v>2038</v>
          </cell>
        </row>
        <row r="7">
          <cell r="A7" t="str">
            <v>F.I.</v>
          </cell>
          <cell r="B7" t="str">
            <v>Nakłady inwestycyjne dotyczące przygotowania projektu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A8" t="str">
            <v>F.I.1</v>
          </cell>
          <cell r="B8" t="str">
            <v>przygotowanie inwestycji</v>
          </cell>
        </row>
        <row r="9">
          <cell r="A9" t="str">
            <v>F.I.2</v>
          </cell>
          <cell r="B9" t="str">
            <v>...</v>
          </cell>
        </row>
        <row r="10">
          <cell r="A10" t="str">
            <v>F.II.</v>
          </cell>
          <cell r="B10" t="str">
            <v>Nakłady inwestycyjne dot. realizacji projektu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A11" t="str">
            <v>F.II.1</v>
          </cell>
          <cell r="B11" t="str">
            <v>wykonawstwo inwestycji</v>
          </cell>
        </row>
        <row r="12">
          <cell r="A12" t="str">
            <v>F.II.2</v>
          </cell>
          <cell r="B12" t="str">
            <v>nakłady odtworzeniowe</v>
          </cell>
        </row>
        <row r="13">
          <cell r="A13" t="str">
            <v>F.II.3</v>
          </cell>
          <cell r="B13" t="str">
            <v>...</v>
          </cell>
        </row>
        <row r="14">
          <cell r="A14" t="str">
            <v>F.III.</v>
          </cell>
          <cell r="B14" t="str">
            <v>Całkowite nakłady inwestycyjne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A15" t="str">
            <v>F.IV</v>
          </cell>
          <cell r="B15" t="str">
            <v>DIC = zdyskontowane nakłady inestycyjne</v>
          </cell>
          <cell r="C15">
            <v>0</v>
          </cell>
        </row>
        <row r="16">
          <cell r="A16" t="str">
            <v>F.V</v>
          </cell>
          <cell r="B16" t="str">
            <v>Koszty operacyjne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2786456.73</v>
          </cell>
          <cell r="J16">
            <v>7025951.4999999991</v>
          </cell>
          <cell r="K16">
            <v>8774269.4459999986</v>
          </cell>
          <cell r="L16">
            <v>8841206.193111999</v>
          </cell>
          <cell r="M16">
            <v>8892400.9873504248</v>
          </cell>
          <cell r="N16">
            <v>8942741.2414767221</v>
          </cell>
          <cell r="O16">
            <v>8995333.8357366882</v>
          </cell>
          <cell r="P16">
            <v>9053442.812186772</v>
          </cell>
          <cell r="Q16">
            <v>9128087.18058604</v>
          </cell>
          <cell r="R16">
            <v>9222479.665430693</v>
          </cell>
          <cell r="S16">
            <v>9340157.108058529</v>
          </cell>
          <cell r="T16">
            <v>9464176.3685994409</v>
          </cell>
          <cell r="U16">
            <v>9548702.8800281398</v>
          </cell>
          <cell r="V16">
            <v>9623635.4579372257</v>
          </cell>
          <cell r="W16">
            <v>9711634.1895536557</v>
          </cell>
          <cell r="X16">
            <v>9822352.3531842753</v>
          </cell>
          <cell r="Y16">
            <v>10000242.255911237</v>
          </cell>
          <cell r="Z16">
            <v>10232405.256752059</v>
          </cell>
          <cell r="AA16">
            <v>10397781.732902404</v>
          </cell>
          <cell r="AB16">
            <v>10495812.400092801</v>
          </cell>
          <cell r="AC16">
            <v>10649483.780639388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A17" t="str">
            <v>F.V.1</v>
          </cell>
          <cell r="B17" t="str">
            <v>koszty operacyjne projektu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2786456.73</v>
          </cell>
          <cell r="J17">
            <v>7025951.4999999991</v>
          </cell>
          <cell r="K17">
            <v>8774269.4459999986</v>
          </cell>
          <cell r="L17">
            <v>8841206.193111999</v>
          </cell>
          <cell r="M17">
            <v>8892400.9873504248</v>
          </cell>
          <cell r="N17">
            <v>8942741.2414767221</v>
          </cell>
          <cell r="O17">
            <v>8995333.8357366882</v>
          </cell>
          <cell r="P17">
            <v>9053442.812186772</v>
          </cell>
          <cell r="Q17">
            <v>9128087.18058604</v>
          </cell>
          <cell r="R17">
            <v>9222479.665430693</v>
          </cell>
          <cell r="S17">
            <v>9340157.108058529</v>
          </cell>
          <cell r="T17">
            <v>9464176.3685994409</v>
          </cell>
          <cell r="U17">
            <v>9548702.8800281398</v>
          </cell>
          <cell r="V17">
            <v>9623635.4579372257</v>
          </cell>
          <cell r="W17">
            <v>9711634.1895536557</v>
          </cell>
          <cell r="X17">
            <v>9822352.3531842753</v>
          </cell>
          <cell r="Y17">
            <v>10000242.255911237</v>
          </cell>
          <cell r="Z17">
            <v>10232405.256752059</v>
          </cell>
          <cell r="AA17">
            <v>10397781.732902404</v>
          </cell>
          <cell r="AB17">
            <v>10495812.400092801</v>
          </cell>
          <cell r="AC17">
            <v>10649483.780639388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A18" t="str">
            <v>F.V.2</v>
          </cell>
          <cell r="B18" t="str">
            <v>zmiany (ujemne) w kapitale obrotowym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A19" t="str">
            <v>F.VI</v>
          </cell>
          <cell r="B19" t="str">
            <v>E. Przychody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547363</v>
          </cell>
          <cell r="I19">
            <v>4240000</v>
          </cell>
          <cell r="J19">
            <v>5736000</v>
          </cell>
          <cell r="K19">
            <v>6544160</v>
          </cell>
          <cell r="L19">
            <v>7880294.3200000003</v>
          </cell>
          <cell r="M19">
            <v>8724483.26664</v>
          </cell>
          <cell r="N19">
            <v>8960044.3148392774</v>
          </cell>
          <cell r="O19">
            <v>9201965.5113399383</v>
          </cell>
          <cell r="P19">
            <v>9450418.5801461153</v>
          </cell>
          <cell r="Q19">
            <v>9705579.8818100598</v>
          </cell>
          <cell r="R19">
            <v>9967630.5386189297</v>
          </cell>
          <cell r="S19">
            <v>10236756.563161639</v>
          </cell>
          <cell r="T19">
            <v>10513148.990367005</v>
          </cell>
          <cell r="U19">
            <v>10797004.013106912</v>
          </cell>
          <cell r="V19">
            <v>11088523.121460797</v>
          </cell>
          <cell r="W19">
            <v>11387913.245740239</v>
          </cell>
          <cell r="X19">
            <v>11695386.903375223</v>
          </cell>
          <cell r="Y19">
            <v>12011162.349766353</v>
          </cell>
          <cell r="Z19">
            <v>12335463.733210044</v>
          </cell>
          <cell r="AA19">
            <v>12668521.254006714</v>
          </cell>
          <cell r="AB19">
            <v>13010571.327864893</v>
          </cell>
          <cell r="AC19">
            <v>13361856.753717244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A20" t="str">
            <v>F.VI.1</v>
          </cell>
          <cell r="B20" t="str">
            <v>przychody operacyjne projektu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547363</v>
          </cell>
          <cell r="I20">
            <v>4240000</v>
          </cell>
          <cell r="J20">
            <v>5736000</v>
          </cell>
          <cell r="K20">
            <v>6544160</v>
          </cell>
          <cell r="L20">
            <v>7880294.3200000003</v>
          </cell>
          <cell r="M20">
            <v>8724483.26664</v>
          </cell>
          <cell r="N20">
            <v>8960044.3148392774</v>
          </cell>
          <cell r="O20">
            <v>9201965.5113399383</v>
          </cell>
          <cell r="P20">
            <v>9450418.5801461153</v>
          </cell>
          <cell r="Q20">
            <v>9705579.8818100598</v>
          </cell>
          <cell r="R20">
            <v>9967630.5386189297</v>
          </cell>
          <cell r="S20">
            <v>10236756.563161639</v>
          </cell>
          <cell r="T20">
            <v>10513148.990367005</v>
          </cell>
          <cell r="U20">
            <v>10797004.013106912</v>
          </cell>
          <cell r="V20">
            <v>11088523.121460797</v>
          </cell>
          <cell r="W20">
            <v>11387913.245740239</v>
          </cell>
          <cell r="X20">
            <v>11695386.903375223</v>
          </cell>
          <cell r="Y20">
            <v>12011162.349766353</v>
          </cell>
          <cell r="Z20">
            <v>12335463.733210044</v>
          </cell>
          <cell r="AA20">
            <v>12668521.254006714</v>
          </cell>
          <cell r="AB20">
            <v>13010571.327864893</v>
          </cell>
          <cell r="AC20">
            <v>13361856.753717244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A21" t="str">
            <v>F.VI.2</v>
          </cell>
        </row>
        <row r="22">
          <cell r="A22" t="str">
            <v>F.VI.3</v>
          </cell>
        </row>
        <row r="23">
          <cell r="A23" t="str">
            <v>F.VII</v>
          </cell>
          <cell r="B23" t="str">
            <v>F. Wartość rezydualna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16615974.883952126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A24" t="str">
            <v>F.VIII</v>
          </cell>
          <cell r="B24" t="str">
            <v>G. Przepływy środków pieniężnych netto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547363</v>
          </cell>
          <cell r="I24">
            <v>1453543.27</v>
          </cell>
          <cell r="J24">
            <v>-1289951.4999999991</v>
          </cell>
          <cell r="K24">
            <v>-2230109.4459999986</v>
          </cell>
          <cell r="L24">
            <v>-960911.87311199866</v>
          </cell>
          <cell r="M24">
            <v>-167917.72071042471</v>
          </cell>
          <cell r="N24">
            <v>17303.073362555355</v>
          </cell>
          <cell r="O24">
            <v>206631.67560325004</v>
          </cell>
          <cell r="P24">
            <v>396975.76795934327</v>
          </cell>
          <cell r="Q24">
            <v>577492.70122401975</v>
          </cell>
          <cell r="R24">
            <v>745150.87318823673</v>
          </cell>
          <cell r="S24">
            <v>896599.45510311052</v>
          </cell>
          <cell r="T24">
            <v>1048972.6217675637</v>
          </cell>
          <cell r="U24">
            <v>1248301.1330787726</v>
          </cell>
          <cell r="V24">
            <v>1464887.6635235716</v>
          </cell>
          <cell r="W24">
            <v>1676279.0561865829</v>
          </cell>
          <cell r="X24">
            <v>1873034.5501909479</v>
          </cell>
          <cell r="Y24">
            <v>2010920.0938551165</v>
          </cell>
          <cell r="Z24">
            <v>2103058.4764579851</v>
          </cell>
          <cell r="AA24">
            <v>2270739.5211043097</v>
          </cell>
          <cell r="AB24">
            <v>2514758.9277720917</v>
          </cell>
          <cell r="AC24">
            <v>2712372.973077856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A25" t="str">
            <v>F.IX</v>
          </cell>
          <cell r="B25" t="str">
            <v>zdyskontowany dochód</v>
          </cell>
          <cell r="C25">
            <v>66107220.443611741</v>
          </cell>
        </row>
        <row r="26">
          <cell r="A26" t="str">
            <v>F.X</v>
          </cell>
          <cell r="B26" t="str">
            <v>zdyskontowane koszty operacyjne</v>
          </cell>
          <cell r="C26">
            <v>73091113.438451499</v>
          </cell>
        </row>
        <row r="27">
          <cell r="A27" t="str">
            <v>F.XI</v>
          </cell>
          <cell r="B27" t="str">
            <v>zdyskontowana wartość rezydualna</v>
          </cell>
          <cell r="C27">
            <v>2829954.4861228224</v>
          </cell>
        </row>
        <row r="28">
          <cell r="A28" t="str">
            <v>F.XII</v>
          </cell>
          <cell r="B28" t="str">
            <v>DNR = zdyskontowany dochód netto</v>
          </cell>
          <cell r="C28">
            <v>-4153938.5087169353</v>
          </cell>
        </row>
        <row r="30">
          <cell r="B30" t="str">
            <v>Stopa dyskontowa</v>
          </cell>
          <cell r="F30" t="str">
            <v>=</v>
          </cell>
          <cell r="G30">
            <v>0.08</v>
          </cell>
        </row>
        <row r="32">
          <cell r="B32" t="str">
            <v>EE = maksymalne wydatki kwalifikowalne       (DIC-DNR)</v>
          </cell>
          <cell r="F32" t="str">
            <v>=</v>
          </cell>
          <cell r="G32">
            <v>4153938.5087169353</v>
          </cell>
          <cell r="L32" t="str">
            <v>CRpa = maksymalna stopa współfinansowania osi priorytetowej</v>
          </cell>
          <cell r="Q32" t="str">
            <v>=</v>
          </cell>
          <cell r="R32">
            <v>0.75</v>
          </cell>
        </row>
        <row r="34">
          <cell r="B34" t="str">
            <v>R = luka w finansowaniu (EE/DIC)</v>
          </cell>
          <cell r="F34" t="str">
            <v>=</v>
          </cell>
          <cell r="G34" t="str">
            <v/>
          </cell>
          <cell r="L34" t="str">
            <v>DA = "decision amount" (EC*R)</v>
          </cell>
          <cell r="Q34" t="str">
            <v>=</v>
          </cell>
          <cell r="R34" t="str">
            <v/>
          </cell>
        </row>
        <row r="36">
          <cell r="B36" t="str">
            <v>Koszty kwalifikowalne projektu (EC)</v>
          </cell>
          <cell r="F36" t="str">
            <v>=</v>
          </cell>
          <cell r="G36">
            <v>26056144.872781552</v>
          </cell>
          <cell r="L36" t="str">
            <v>Dotacja UE (DA*CRpa)</v>
          </cell>
          <cell r="Q36" t="str">
            <v>=</v>
          </cell>
          <cell r="R36">
            <v>13028072.436390776</v>
          </cell>
        </row>
        <row r="38">
          <cell r="B38" t="str">
            <v>kwota pierwotnie wnioskowana :</v>
          </cell>
          <cell r="G38">
            <v>13028072.436390776</v>
          </cell>
        </row>
        <row r="40">
          <cell r="B40" t="str">
            <v>różnica (ograniczenie w stosunku do pierwotnych zamierzeń):</v>
          </cell>
          <cell r="G4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AG42"/>
  <sheetViews>
    <sheetView showGridLines="0" topLeftCell="C31" zoomScaleSheetLayoutView="75" workbookViewId="0">
      <selection activeCell="H10" sqref="H10"/>
    </sheetView>
  </sheetViews>
  <sheetFormatPr defaultRowHeight="33" customHeight="1"/>
  <cols>
    <col min="1" max="1" width="0" style="1" hidden="1" customWidth="1"/>
    <col min="2" max="2" width="0" style="2" hidden="1" customWidth="1"/>
    <col min="3" max="3" width="27.7109375" style="1" customWidth="1"/>
    <col min="4" max="4" width="13.42578125" style="1" customWidth="1"/>
    <col min="5" max="5" width="15.7109375" style="1" customWidth="1"/>
    <col min="6" max="6" width="9.140625" style="1"/>
    <col min="7" max="8" width="8.7109375" style="1" customWidth="1"/>
    <col min="9" max="9" width="8" style="1" customWidth="1"/>
    <col min="10" max="10" width="7.85546875" style="1" customWidth="1"/>
    <col min="11" max="13" width="8.85546875" style="1" customWidth="1"/>
    <col min="14" max="17" width="9.85546875" style="1" customWidth="1"/>
    <col min="18" max="20" width="11.28515625" style="1" customWidth="1"/>
    <col min="21" max="23" width="12.28515625" style="1" customWidth="1"/>
    <col min="24" max="26" width="13.42578125" style="1" customWidth="1"/>
    <col min="27" max="29" width="14.85546875" style="1" customWidth="1"/>
    <col min="30" max="32" width="15.85546875" style="1" customWidth="1"/>
    <col min="33" max="33" width="16.85546875" style="1" customWidth="1"/>
    <col min="34" max="16384" width="9.140625" style="1"/>
  </cols>
  <sheetData>
    <row r="1" spans="1:33" ht="11.25" customHeight="1" thickBot="1">
      <c r="A1" s="3"/>
      <c r="B1" s="4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8" customFormat="1" ht="21.75" customHeight="1" thickTop="1" thickBot="1">
      <c r="A2" s="6">
        <v>1</v>
      </c>
      <c r="B2" s="7"/>
      <c r="C2" s="78" t="s">
        <v>2</v>
      </c>
      <c r="D2" s="79" t="s">
        <v>85</v>
      </c>
      <c r="E2" s="79" t="s">
        <v>86</v>
      </c>
      <c r="F2" s="79" t="s">
        <v>87</v>
      </c>
      <c r="G2" s="79" t="s">
        <v>88</v>
      </c>
      <c r="H2" s="79" t="s">
        <v>89</v>
      </c>
      <c r="I2" s="79" t="s">
        <v>90</v>
      </c>
      <c r="J2" s="79" t="s">
        <v>91</v>
      </c>
      <c r="K2" s="79" t="s">
        <v>92</v>
      </c>
      <c r="L2" s="79" t="s">
        <v>93</v>
      </c>
      <c r="M2" s="79" t="s">
        <v>94</v>
      </c>
      <c r="N2" s="79" t="s">
        <v>95</v>
      </c>
      <c r="O2" s="79" t="s">
        <v>96</v>
      </c>
      <c r="P2" s="79" t="s">
        <v>97</v>
      </c>
      <c r="Q2" s="79" t="s">
        <v>98</v>
      </c>
      <c r="R2" s="79" t="s">
        <v>99</v>
      </c>
    </row>
    <row r="3" spans="1:33" s="8" customFormat="1" ht="18" customHeight="1" thickTop="1">
      <c r="A3" s="6"/>
      <c r="B3" s="9" t="s">
        <v>3</v>
      </c>
      <c r="C3" s="80" t="s">
        <v>127</v>
      </c>
      <c r="D3" s="81"/>
      <c r="E3" s="82"/>
      <c r="F3" s="73"/>
      <c r="G3" s="7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33" s="8" customFormat="1" ht="28.5" customHeight="1">
      <c r="A4" s="10" t="e">
        <f>#REF!+1</f>
        <v>#REF!</v>
      </c>
      <c r="B4" s="11" t="s">
        <v>4</v>
      </c>
      <c r="C4" s="51" t="s">
        <v>5</v>
      </c>
      <c r="D4" s="74">
        <v>0.04</v>
      </c>
      <c r="E4" s="74">
        <f>D4</f>
        <v>0.04</v>
      </c>
      <c r="F4" s="74">
        <f t="shared" ref="F4:R4" si="0">E4</f>
        <v>0.04</v>
      </c>
      <c r="G4" s="74">
        <f t="shared" si="0"/>
        <v>0.04</v>
      </c>
      <c r="H4" s="74">
        <f t="shared" si="0"/>
        <v>0.04</v>
      </c>
      <c r="I4" s="74">
        <f t="shared" si="0"/>
        <v>0.04</v>
      </c>
      <c r="J4" s="74">
        <f t="shared" si="0"/>
        <v>0.04</v>
      </c>
      <c r="K4" s="74">
        <f t="shared" si="0"/>
        <v>0.04</v>
      </c>
      <c r="L4" s="74">
        <f t="shared" si="0"/>
        <v>0.04</v>
      </c>
      <c r="M4" s="74">
        <f t="shared" si="0"/>
        <v>0.04</v>
      </c>
      <c r="N4" s="74">
        <f t="shared" si="0"/>
        <v>0.04</v>
      </c>
      <c r="O4" s="74">
        <f t="shared" si="0"/>
        <v>0.04</v>
      </c>
      <c r="P4" s="74">
        <f t="shared" si="0"/>
        <v>0.04</v>
      </c>
      <c r="Q4" s="74">
        <f t="shared" si="0"/>
        <v>0.04</v>
      </c>
      <c r="R4" s="74">
        <f t="shared" si="0"/>
        <v>0.04</v>
      </c>
    </row>
    <row r="5" spans="1:33" s="8" customFormat="1" ht="28.5" customHeight="1">
      <c r="A5" s="10" t="e">
        <f>A4+1</f>
        <v>#REF!</v>
      </c>
      <c r="B5" s="11" t="s">
        <v>6</v>
      </c>
      <c r="C5" s="84" t="s">
        <v>7</v>
      </c>
      <c r="D5" s="281">
        <v>0.19</v>
      </c>
      <c r="E5" s="281">
        <v>0.19</v>
      </c>
      <c r="F5" s="281">
        <v>0.19</v>
      </c>
      <c r="G5" s="282">
        <f>F5</f>
        <v>0.19</v>
      </c>
      <c r="H5" s="282">
        <f t="shared" ref="H5:R5" si="1">G5</f>
        <v>0.19</v>
      </c>
      <c r="I5" s="282">
        <f t="shared" si="1"/>
        <v>0.19</v>
      </c>
      <c r="J5" s="282">
        <f t="shared" si="1"/>
        <v>0.19</v>
      </c>
      <c r="K5" s="282">
        <f t="shared" si="1"/>
        <v>0.19</v>
      </c>
      <c r="L5" s="282">
        <f t="shared" si="1"/>
        <v>0.19</v>
      </c>
      <c r="M5" s="282">
        <f t="shared" si="1"/>
        <v>0.19</v>
      </c>
      <c r="N5" s="282">
        <f t="shared" si="1"/>
        <v>0.19</v>
      </c>
      <c r="O5" s="282">
        <f t="shared" si="1"/>
        <v>0.19</v>
      </c>
      <c r="P5" s="282">
        <f t="shared" si="1"/>
        <v>0.19</v>
      </c>
      <c r="Q5" s="282">
        <f t="shared" si="1"/>
        <v>0.19</v>
      </c>
      <c r="R5" s="282">
        <f t="shared" si="1"/>
        <v>0.19</v>
      </c>
    </row>
    <row r="6" spans="1:33" ht="21.75" customHeight="1">
      <c r="A6" s="3"/>
      <c r="B6" s="75"/>
      <c r="C6" s="77"/>
      <c r="D6" s="373"/>
      <c r="E6" s="373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33" ht="18.75" customHeight="1">
      <c r="A7" s="3"/>
      <c r="B7" s="75"/>
      <c r="C7" s="77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33" ht="18.75" customHeight="1">
      <c r="A8" s="3"/>
      <c r="B8" s="75"/>
      <c r="C8" s="34" t="s">
        <v>130</v>
      </c>
      <c r="D8" s="35"/>
      <c r="E8" s="3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spans="1:33" ht="27.75" customHeight="1">
      <c r="A9" s="3"/>
      <c r="B9" s="75"/>
      <c r="C9" s="41" t="s">
        <v>18</v>
      </c>
      <c r="D9" s="42" t="s">
        <v>38</v>
      </c>
      <c r="E9" s="42" t="s">
        <v>135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:33" ht="18.75" customHeight="1">
      <c r="A10" s="3"/>
      <c r="B10" s="75"/>
      <c r="C10" s="98"/>
      <c r="D10" s="105"/>
      <c r="E10" s="10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spans="1:33" ht="18.75" customHeight="1">
      <c r="A11" s="3"/>
      <c r="B11" s="75"/>
      <c r="C11" s="98"/>
      <c r="D11" s="105"/>
      <c r="E11" s="10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spans="1:33" ht="18.75" customHeight="1">
      <c r="A12" s="3"/>
      <c r="B12" s="75"/>
      <c r="C12" s="98"/>
      <c r="D12" s="105"/>
      <c r="E12" s="10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33" ht="18.75" customHeight="1">
      <c r="A13" s="3"/>
      <c r="B13" s="75"/>
      <c r="C13" s="98"/>
      <c r="D13" s="105"/>
      <c r="E13" s="10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33" ht="18.75" customHeight="1">
      <c r="A14" s="3"/>
      <c r="B14" s="75"/>
      <c r="C14" s="106"/>
      <c r="D14" s="105"/>
      <c r="E14" s="10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spans="1:33" ht="18.75" customHeight="1">
      <c r="A15" s="3"/>
      <c r="B15" s="75"/>
      <c r="C15" s="106"/>
      <c r="D15" s="105"/>
      <c r="E15" s="105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33" ht="18.75" customHeight="1">
      <c r="A16" s="3"/>
      <c r="B16" s="75"/>
      <c r="C16" s="103"/>
      <c r="D16" s="10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3:33" ht="20.25" customHeight="1">
      <c r="C17" s="69" t="s">
        <v>37</v>
      </c>
      <c r="D17" s="67"/>
      <c r="E17" s="67"/>
      <c r="F17" s="37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spans="3:33" ht="19.5" customHeight="1">
      <c r="C18" s="67" t="s">
        <v>0</v>
      </c>
      <c r="D18" s="67" t="s">
        <v>8</v>
      </c>
      <c r="E18" s="67" t="s">
        <v>100</v>
      </c>
      <c r="F18" s="3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spans="3:33" ht="19.5" customHeight="1">
      <c r="C19" s="67" t="s">
        <v>105</v>
      </c>
      <c r="D19" s="96"/>
      <c r="E19" s="96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3:33" ht="19.5" customHeight="1">
      <c r="C20" s="96" t="s">
        <v>77</v>
      </c>
      <c r="D20" s="96"/>
      <c r="E20" s="96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spans="3:33" ht="19.5" customHeight="1">
      <c r="C21" s="96" t="s">
        <v>78</v>
      </c>
      <c r="D21" s="96"/>
      <c r="E21" s="9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spans="3:33" ht="19.5" customHeight="1">
      <c r="C22" s="96" t="s">
        <v>79</v>
      </c>
      <c r="D22" s="96"/>
      <c r="E22" s="96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spans="3:33" ht="19.5" customHeight="1">
      <c r="C23" s="96" t="s">
        <v>101</v>
      </c>
      <c r="D23" s="96"/>
      <c r="E23" s="96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3:33" ht="19.5" customHeight="1">
      <c r="C24" s="67" t="s">
        <v>106</v>
      </c>
      <c r="D24" s="96"/>
      <c r="E24" s="96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3:33" ht="19.5" customHeight="1">
      <c r="C25" s="67" t="s">
        <v>107</v>
      </c>
      <c r="D25" s="96"/>
      <c r="E25" s="9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3:33" ht="19.5" customHeight="1">
      <c r="C26" s="67" t="s">
        <v>108</v>
      </c>
      <c r="D26" s="96"/>
      <c r="E26" s="96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7" spans="3:33" ht="19.5" customHeight="1">
      <c r="C27" s="67" t="s">
        <v>109</v>
      </c>
      <c r="D27" s="96"/>
      <c r="E27" s="96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</row>
    <row r="28" spans="3:33" ht="19.5" customHeight="1">
      <c r="C28" s="96" t="s">
        <v>77</v>
      </c>
      <c r="D28" s="96"/>
      <c r="E28" s="96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3:33" ht="19.5" customHeight="1">
      <c r="C29" s="96" t="s">
        <v>78</v>
      </c>
      <c r="D29" s="96"/>
      <c r="E29" s="96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3:33" ht="19.5" customHeight="1">
      <c r="C30" s="96" t="s">
        <v>79</v>
      </c>
      <c r="D30" s="96"/>
      <c r="E30" s="96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3:33" ht="19.5" customHeight="1">
      <c r="C31" s="67" t="s">
        <v>110</v>
      </c>
      <c r="D31" s="96"/>
      <c r="E31" s="96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3:33" ht="19.5" customHeight="1">
      <c r="C32" s="96" t="s">
        <v>77</v>
      </c>
      <c r="D32" s="96"/>
      <c r="E32" s="96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</row>
    <row r="33" spans="3:33" ht="19.5" customHeight="1">
      <c r="C33" s="96" t="s">
        <v>78</v>
      </c>
      <c r="D33" s="96"/>
      <c r="E33" s="96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</row>
    <row r="34" spans="3:33" ht="19.5" customHeight="1">
      <c r="C34" s="96" t="s">
        <v>79</v>
      </c>
      <c r="D34" s="96"/>
      <c r="E34" s="96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  <row r="35" spans="3:33" ht="19.5" customHeight="1">
      <c r="C35" s="97" t="s">
        <v>102</v>
      </c>
      <c r="D35" s="97"/>
      <c r="E35" s="97"/>
    </row>
    <row r="37" spans="3:33" ht="33" customHeight="1">
      <c r="C37" s="85" t="s">
        <v>103</v>
      </c>
      <c r="D37" s="86"/>
      <c r="E37" s="87"/>
    </row>
    <row r="38" spans="3:33" ht="33" customHeight="1">
      <c r="C38" s="372" t="s">
        <v>0</v>
      </c>
      <c r="D38" s="372" t="s">
        <v>8</v>
      </c>
      <c r="E38" s="88" t="s">
        <v>1</v>
      </c>
    </row>
    <row r="39" spans="3:33" ht="33" customHeight="1">
      <c r="C39" s="372"/>
      <c r="D39" s="372"/>
      <c r="E39" s="88">
        <v>2016</v>
      </c>
    </row>
    <row r="40" spans="3:33" ht="33" customHeight="1">
      <c r="C40" s="89" t="s">
        <v>9</v>
      </c>
      <c r="D40" s="90" t="s">
        <v>10</v>
      </c>
      <c r="E40" s="91"/>
    </row>
    <row r="41" spans="3:33" ht="33" customHeight="1">
      <c r="C41" s="89" t="s">
        <v>11</v>
      </c>
      <c r="D41" s="90" t="s">
        <v>10</v>
      </c>
      <c r="E41" s="91"/>
    </row>
    <row r="42" spans="3:33" ht="33" customHeight="1">
      <c r="C42" s="89" t="s">
        <v>12</v>
      </c>
      <c r="D42" s="90" t="s">
        <v>10</v>
      </c>
      <c r="E42" s="91"/>
    </row>
  </sheetData>
  <sheetProtection selectLockedCells="1" selectUnlockedCells="1"/>
  <mergeCells count="3">
    <mergeCell ref="C38:C39"/>
    <mergeCell ref="D38:D39"/>
    <mergeCell ref="D6:E6"/>
  </mergeCells>
  <printOptions horizontalCentered="1"/>
  <pageMargins left="0.31527777777777777" right="0.31527777777777777" top="0.74861111111111112" bottom="0.55138888888888893" header="0.31527777777777777" footer="0.31527777777777777"/>
  <pageSetup paperSize="9" firstPageNumber="0" orientation="landscape" horizontalDpi="300" verticalDpi="300" r:id="rId1"/>
  <headerFooter alignWithMargins="0">
    <oddHeader>&amp;R&amp;8&amp;F/&amp;A</oddHeader>
    <oddFooter>&amp;L&amp;8&amp;Z&amp;F/&amp;D/&amp;T&amp;R&amp;P/&amp;N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X509"/>
  <sheetViews>
    <sheetView showGridLines="0" zoomScaleNormal="100" workbookViewId="0"/>
  </sheetViews>
  <sheetFormatPr defaultColWidth="8.7109375" defaultRowHeight="12.75"/>
  <cols>
    <col min="1" max="1" width="48.42578125" style="13" customWidth="1"/>
    <col min="2" max="2" width="13.7109375" style="13" customWidth="1"/>
    <col min="3" max="3" width="16.28515625" style="13" customWidth="1"/>
    <col min="4" max="5" width="13.7109375" style="13" customWidth="1"/>
    <col min="6" max="6" width="14" style="13" customWidth="1"/>
    <col min="7" max="7" width="13.42578125" style="13" customWidth="1"/>
    <col min="8" max="8" width="12.28515625" style="13" customWidth="1"/>
    <col min="9" max="9" width="13" style="13" customWidth="1"/>
    <col min="10" max="18" width="12.28515625" style="13" customWidth="1"/>
    <col min="19" max="19" width="14.5703125" style="13" customWidth="1"/>
    <col min="20" max="20" width="12.28515625" style="13" customWidth="1"/>
    <col min="21" max="21" width="12.7109375" style="12" customWidth="1"/>
    <col min="22" max="75" width="8.7109375" style="12"/>
    <col min="76" max="16384" width="8.7109375" style="13"/>
  </cols>
  <sheetData>
    <row r="2" spans="1:21" ht="15.75">
      <c r="A2" s="351" t="s">
        <v>111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94"/>
    </row>
    <row r="3" spans="1:21" ht="15.75">
      <c r="A3" s="12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94"/>
    </row>
    <row r="4" spans="1:21" ht="13.5" customHeight="1">
      <c r="A4" s="126"/>
      <c r="B4" s="380" t="s">
        <v>85</v>
      </c>
      <c r="C4" s="381"/>
      <c r="D4" s="381"/>
      <c r="E4" s="382"/>
      <c r="F4" s="383" t="s">
        <v>86</v>
      </c>
      <c r="G4" s="384"/>
      <c r="H4" s="384"/>
      <c r="I4" s="385"/>
      <c r="J4" s="386" t="s">
        <v>87</v>
      </c>
      <c r="K4" s="386"/>
      <c r="L4" s="386"/>
      <c r="M4" s="386"/>
      <c r="N4" s="375" t="s">
        <v>88</v>
      </c>
      <c r="O4" s="376"/>
      <c r="P4" s="376"/>
      <c r="Q4" s="377"/>
      <c r="R4" s="40"/>
    </row>
    <row r="5" spans="1:21">
      <c r="A5" s="39" t="s">
        <v>0</v>
      </c>
      <c r="B5" s="39" t="s">
        <v>81</v>
      </c>
      <c r="C5" s="39" t="s">
        <v>82</v>
      </c>
      <c r="D5" s="39" t="s">
        <v>83</v>
      </c>
      <c r="E5" s="39" t="s">
        <v>84</v>
      </c>
      <c r="F5" s="39" t="s">
        <v>81</v>
      </c>
      <c r="G5" s="39" t="s">
        <v>82</v>
      </c>
      <c r="H5" s="39" t="s">
        <v>83</v>
      </c>
      <c r="I5" s="39" t="s">
        <v>84</v>
      </c>
      <c r="J5" s="39" t="s">
        <v>81</v>
      </c>
      <c r="K5" s="39" t="s">
        <v>82</v>
      </c>
      <c r="L5" s="39" t="s">
        <v>83</v>
      </c>
      <c r="M5" s="39" t="s">
        <v>84</v>
      </c>
      <c r="N5" s="39" t="s">
        <v>81</v>
      </c>
      <c r="O5" s="39" t="s">
        <v>82</v>
      </c>
      <c r="P5" s="39" t="s">
        <v>83</v>
      </c>
      <c r="Q5" s="39" t="s">
        <v>84</v>
      </c>
      <c r="R5" s="39" t="s">
        <v>17</v>
      </c>
    </row>
    <row r="6" spans="1:21">
      <c r="A6" s="213" t="s">
        <v>113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325"/>
    </row>
    <row r="7" spans="1:21">
      <c r="A7" s="345" t="s">
        <v>283</v>
      </c>
      <c r="B7" s="343">
        <f t="shared" ref="B7:Q7" si="0">B8+B9</f>
        <v>0</v>
      </c>
      <c r="C7" s="343">
        <f t="shared" si="0"/>
        <v>0</v>
      </c>
      <c r="D7" s="343">
        <f t="shared" si="0"/>
        <v>0</v>
      </c>
      <c r="E7" s="343">
        <f t="shared" si="0"/>
        <v>0</v>
      </c>
      <c r="F7" s="343">
        <f t="shared" si="0"/>
        <v>0</v>
      </c>
      <c r="G7" s="343">
        <f t="shared" si="0"/>
        <v>0</v>
      </c>
      <c r="H7" s="343">
        <f t="shared" si="0"/>
        <v>0</v>
      </c>
      <c r="I7" s="343">
        <f t="shared" si="0"/>
        <v>0</v>
      </c>
      <c r="J7" s="343">
        <f t="shared" si="0"/>
        <v>0</v>
      </c>
      <c r="K7" s="343">
        <f t="shared" si="0"/>
        <v>0</v>
      </c>
      <c r="L7" s="343">
        <f t="shared" si="0"/>
        <v>0</v>
      </c>
      <c r="M7" s="343">
        <f t="shared" si="0"/>
        <v>0</v>
      </c>
      <c r="N7" s="343">
        <f t="shared" si="0"/>
        <v>0</v>
      </c>
      <c r="O7" s="343">
        <f t="shared" si="0"/>
        <v>0</v>
      </c>
      <c r="P7" s="343">
        <f t="shared" si="0"/>
        <v>0</v>
      </c>
      <c r="Q7" s="343">
        <f t="shared" si="0"/>
        <v>0</v>
      </c>
      <c r="R7" s="343">
        <f>ROUND(SUM(R8,R9),2)</f>
        <v>0</v>
      </c>
    </row>
    <row r="8" spans="1:21">
      <c r="A8" s="36" t="s">
        <v>114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344">
        <f>ROUND(SUM(B8:Q8),2)</f>
        <v>0</v>
      </c>
    </row>
    <row r="9" spans="1:21">
      <c r="A9" s="36" t="s">
        <v>115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344">
        <f>ROUND(SUM(B9:Q9),2)</f>
        <v>0</v>
      </c>
    </row>
    <row r="10" spans="1:21">
      <c r="A10" s="342" t="s">
        <v>284</v>
      </c>
      <c r="B10" s="343">
        <f t="shared" ref="B10:H10" si="1">SUM(B11:B12)</f>
        <v>0</v>
      </c>
      <c r="C10" s="343">
        <f t="shared" si="1"/>
        <v>0</v>
      </c>
      <c r="D10" s="343">
        <f t="shared" si="1"/>
        <v>0</v>
      </c>
      <c r="E10" s="343">
        <f t="shared" si="1"/>
        <v>0</v>
      </c>
      <c r="F10" s="343">
        <f t="shared" si="1"/>
        <v>0</v>
      </c>
      <c r="G10" s="343">
        <f t="shared" si="1"/>
        <v>0</v>
      </c>
      <c r="H10" s="343">
        <f t="shared" si="1"/>
        <v>0</v>
      </c>
      <c r="I10" s="343">
        <f>SUM(I11:I12)</f>
        <v>0</v>
      </c>
      <c r="J10" s="343">
        <f>SUM(J11:J12)</f>
        <v>0</v>
      </c>
      <c r="K10" s="343">
        <f>SUM(K11:K12)</f>
        <v>0</v>
      </c>
      <c r="L10" s="343">
        <f>SUM(L11:L12)</f>
        <v>0</v>
      </c>
      <c r="M10" s="343">
        <f>SUM(M11:M12)</f>
        <v>0</v>
      </c>
      <c r="N10" s="343">
        <f t="shared" ref="N10:Q10" si="2">SUM(N11:N12)</f>
        <v>0</v>
      </c>
      <c r="O10" s="343">
        <f t="shared" si="2"/>
        <v>0</v>
      </c>
      <c r="P10" s="343">
        <f t="shared" si="2"/>
        <v>0</v>
      </c>
      <c r="Q10" s="343">
        <f t="shared" si="2"/>
        <v>0</v>
      </c>
      <c r="R10" s="343">
        <f>ROUND(SUM(R11:R12),2)</f>
        <v>0</v>
      </c>
    </row>
    <row r="11" spans="1:21">
      <c r="A11" s="36" t="s">
        <v>114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344">
        <f>ROUND(SUM(B11:Q11),2)</f>
        <v>0</v>
      </c>
    </row>
    <row r="12" spans="1:21">
      <c r="A12" s="36" t="s">
        <v>115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344">
        <f>ROUND(SUM(B12:Q12),2)</f>
        <v>0</v>
      </c>
    </row>
    <row r="13" spans="1:21">
      <c r="A13" s="345" t="s">
        <v>285</v>
      </c>
      <c r="B13" s="343">
        <f t="shared" ref="B13:Q13" si="3">SUM(B14:B15)</f>
        <v>0</v>
      </c>
      <c r="C13" s="343">
        <f t="shared" si="3"/>
        <v>0</v>
      </c>
      <c r="D13" s="343">
        <f t="shared" si="3"/>
        <v>0</v>
      </c>
      <c r="E13" s="343">
        <f t="shared" si="3"/>
        <v>0</v>
      </c>
      <c r="F13" s="343">
        <f t="shared" si="3"/>
        <v>0</v>
      </c>
      <c r="G13" s="343">
        <f t="shared" si="3"/>
        <v>0</v>
      </c>
      <c r="H13" s="343">
        <f t="shared" si="3"/>
        <v>0</v>
      </c>
      <c r="I13" s="343">
        <f t="shared" si="3"/>
        <v>0</v>
      </c>
      <c r="J13" s="343">
        <f t="shared" si="3"/>
        <v>0</v>
      </c>
      <c r="K13" s="343">
        <f t="shared" si="3"/>
        <v>0</v>
      </c>
      <c r="L13" s="343">
        <f t="shared" si="3"/>
        <v>0</v>
      </c>
      <c r="M13" s="343">
        <f t="shared" si="3"/>
        <v>0</v>
      </c>
      <c r="N13" s="343">
        <f t="shared" si="3"/>
        <v>0</v>
      </c>
      <c r="O13" s="343">
        <f t="shared" si="3"/>
        <v>0</v>
      </c>
      <c r="P13" s="343">
        <f t="shared" si="3"/>
        <v>0</v>
      </c>
      <c r="Q13" s="343">
        <f t="shared" si="3"/>
        <v>0</v>
      </c>
      <c r="R13" s="343">
        <f>ROUND(SUM(R14:R15),2)</f>
        <v>0</v>
      </c>
    </row>
    <row r="14" spans="1:21">
      <c r="A14" s="36" t="s">
        <v>114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344">
        <f>ROUND(SUM(B14:Q14),2)</f>
        <v>0</v>
      </c>
    </row>
    <row r="15" spans="1:21">
      <c r="A15" s="36" t="s">
        <v>115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344">
        <f>ROUND(SUM(B15:Q15),2)</f>
        <v>0</v>
      </c>
    </row>
    <row r="16" spans="1:21">
      <c r="A16" s="342" t="s">
        <v>286</v>
      </c>
      <c r="B16" s="343">
        <f t="shared" ref="B16:Q16" si="4">SUM(B17:B18)</f>
        <v>0</v>
      </c>
      <c r="C16" s="343">
        <f t="shared" si="4"/>
        <v>0</v>
      </c>
      <c r="D16" s="343">
        <f t="shared" si="4"/>
        <v>0</v>
      </c>
      <c r="E16" s="343">
        <f t="shared" si="4"/>
        <v>0</v>
      </c>
      <c r="F16" s="343">
        <f t="shared" si="4"/>
        <v>0</v>
      </c>
      <c r="G16" s="343">
        <f t="shared" si="4"/>
        <v>0</v>
      </c>
      <c r="H16" s="343">
        <f t="shared" si="4"/>
        <v>0</v>
      </c>
      <c r="I16" s="343">
        <f t="shared" si="4"/>
        <v>0</v>
      </c>
      <c r="J16" s="343">
        <f t="shared" si="4"/>
        <v>0</v>
      </c>
      <c r="K16" s="343">
        <f t="shared" si="4"/>
        <v>0</v>
      </c>
      <c r="L16" s="343">
        <f t="shared" si="4"/>
        <v>0</v>
      </c>
      <c r="M16" s="343">
        <f t="shared" si="4"/>
        <v>0</v>
      </c>
      <c r="N16" s="343">
        <f t="shared" si="4"/>
        <v>0</v>
      </c>
      <c r="O16" s="343">
        <f t="shared" si="4"/>
        <v>0</v>
      </c>
      <c r="P16" s="343">
        <f t="shared" si="4"/>
        <v>0</v>
      </c>
      <c r="Q16" s="343">
        <f t="shared" si="4"/>
        <v>0</v>
      </c>
      <c r="R16" s="343">
        <f>ROUND(SUM(R17:R18),2)</f>
        <v>0</v>
      </c>
    </row>
    <row r="17" spans="1:75">
      <c r="A17" s="36" t="s">
        <v>114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344">
        <f>ROUND(SUM(B17:Q17),2)</f>
        <v>0</v>
      </c>
    </row>
    <row r="18" spans="1:75">
      <c r="A18" s="36" t="s">
        <v>115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344">
        <f>ROUND(SUM(B18:Q18),2)</f>
        <v>0</v>
      </c>
      <c r="S18" s="27"/>
    </row>
    <row r="19" spans="1:75">
      <c r="A19" s="345" t="s">
        <v>287</v>
      </c>
      <c r="B19" s="343">
        <f>SUM(B20:B21)</f>
        <v>0</v>
      </c>
      <c r="C19" s="343">
        <f t="shared" ref="C19:Q19" si="5">SUM(C20:C21)</f>
        <v>0</v>
      </c>
      <c r="D19" s="343">
        <f t="shared" si="5"/>
        <v>0</v>
      </c>
      <c r="E19" s="343">
        <f t="shared" si="5"/>
        <v>0</v>
      </c>
      <c r="F19" s="343">
        <f t="shared" si="5"/>
        <v>0</v>
      </c>
      <c r="G19" s="343">
        <f t="shared" si="5"/>
        <v>0</v>
      </c>
      <c r="H19" s="343">
        <f t="shared" si="5"/>
        <v>0</v>
      </c>
      <c r="I19" s="343">
        <f t="shared" si="5"/>
        <v>0</v>
      </c>
      <c r="J19" s="343">
        <f t="shared" si="5"/>
        <v>0</v>
      </c>
      <c r="K19" s="343">
        <f t="shared" si="5"/>
        <v>0</v>
      </c>
      <c r="L19" s="343">
        <f t="shared" si="5"/>
        <v>0</v>
      </c>
      <c r="M19" s="343">
        <f t="shared" si="5"/>
        <v>0</v>
      </c>
      <c r="N19" s="343">
        <f t="shared" si="5"/>
        <v>0</v>
      </c>
      <c r="O19" s="343">
        <f t="shared" si="5"/>
        <v>0</v>
      </c>
      <c r="P19" s="343">
        <f t="shared" si="5"/>
        <v>0</v>
      </c>
      <c r="Q19" s="343">
        <f t="shared" si="5"/>
        <v>0</v>
      </c>
      <c r="R19" s="343">
        <f>ROUND(SUM(R20:R21),2)</f>
        <v>0</v>
      </c>
      <c r="S19" s="27"/>
    </row>
    <row r="20" spans="1:75">
      <c r="A20" s="36" t="s">
        <v>114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344">
        <f>ROUND(SUM(B20:Q20),2)</f>
        <v>0</v>
      </c>
      <c r="S20" s="27"/>
    </row>
    <row r="21" spans="1:75">
      <c r="A21" s="36" t="s">
        <v>115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344">
        <f>ROUND(SUM(B21:Q21),2)</f>
        <v>0</v>
      </c>
      <c r="S21" s="27"/>
    </row>
    <row r="22" spans="1:75">
      <c r="A22" s="342" t="s">
        <v>288</v>
      </c>
      <c r="B22" s="343">
        <f>SUM(B23:B24)</f>
        <v>0</v>
      </c>
      <c r="C22" s="343">
        <f t="shared" ref="C22:Q22" si="6">SUM(C23:C24)</f>
        <v>0</v>
      </c>
      <c r="D22" s="343">
        <f t="shared" si="6"/>
        <v>0</v>
      </c>
      <c r="E22" s="343">
        <f t="shared" si="6"/>
        <v>0</v>
      </c>
      <c r="F22" s="343">
        <f t="shared" si="6"/>
        <v>0</v>
      </c>
      <c r="G22" s="343">
        <f t="shared" si="6"/>
        <v>0</v>
      </c>
      <c r="H22" s="343">
        <f t="shared" si="6"/>
        <v>0</v>
      </c>
      <c r="I22" s="343">
        <f t="shared" si="6"/>
        <v>0</v>
      </c>
      <c r="J22" s="343">
        <f t="shared" si="6"/>
        <v>0</v>
      </c>
      <c r="K22" s="343">
        <f t="shared" si="6"/>
        <v>0</v>
      </c>
      <c r="L22" s="343">
        <f t="shared" si="6"/>
        <v>0</v>
      </c>
      <c r="M22" s="343">
        <f t="shared" si="6"/>
        <v>0</v>
      </c>
      <c r="N22" s="343">
        <f t="shared" si="6"/>
        <v>0</v>
      </c>
      <c r="O22" s="343">
        <f t="shared" si="6"/>
        <v>0</v>
      </c>
      <c r="P22" s="343">
        <f t="shared" si="6"/>
        <v>0</v>
      </c>
      <c r="Q22" s="343">
        <f t="shared" si="6"/>
        <v>0</v>
      </c>
      <c r="R22" s="343">
        <f>ROUND(SUM(R23:R24),2)</f>
        <v>0</v>
      </c>
      <c r="S22" s="27"/>
    </row>
    <row r="23" spans="1:75">
      <c r="A23" s="36" t="s">
        <v>114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344">
        <f>ROUND(SUM(B23:Q23),2)</f>
        <v>0</v>
      </c>
      <c r="S23" s="27"/>
    </row>
    <row r="24" spans="1:75">
      <c r="A24" s="36" t="s">
        <v>115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344">
        <f>ROUND(SUM(B24:Q24),2)</f>
        <v>0</v>
      </c>
      <c r="S24" s="27"/>
    </row>
    <row r="25" spans="1:75">
      <c r="A25" s="342" t="s">
        <v>289</v>
      </c>
      <c r="B25" s="343">
        <f>SUM(B26:B27)</f>
        <v>0</v>
      </c>
      <c r="C25" s="343">
        <f t="shared" ref="C25:Q25" si="7">SUM(C26:C27)</f>
        <v>0</v>
      </c>
      <c r="D25" s="343">
        <f t="shared" si="7"/>
        <v>0</v>
      </c>
      <c r="E25" s="343">
        <f t="shared" si="7"/>
        <v>0</v>
      </c>
      <c r="F25" s="343">
        <f t="shared" si="7"/>
        <v>0</v>
      </c>
      <c r="G25" s="343">
        <f t="shared" si="7"/>
        <v>0</v>
      </c>
      <c r="H25" s="343">
        <f t="shared" si="7"/>
        <v>0</v>
      </c>
      <c r="I25" s="343">
        <f t="shared" si="7"/>
        <v>0</v>
      </c>
      <c r="J25" s="343">
        <f t="shared" si="7"/>
        <v>0</v>
      </c>
      <c r="K25" s="343">
        <f t="shared" si="7"/>
        <v>0</v>
      </c>
      <c r="L25" s="343">
        <f t="shared" si="7"/>
        <v>0</v>
      </c>
      <c r="M25" s="343">
        <f t="shared" si="7"/>
        <v>0</v>
      </c>
      <c r="N25" s="343">
        <f t="shared" si="7"/>
        <v>0</v>
      </c>
      <c r="O25" s="343">
        <f t="shared" si="7"/>
        <v>0</v>
      </c>
      <c r="P25" s="343">
        <f t="shared" si="7"/>
        <v>0</v>
      </c>
      <c r="Q25" s="343">
        <f t="shared" si="7"/>
        <v>0</v>
      </c>
      <c r="R25" s="343">
        <f>ROUND(SUM(R26:R27),2)</f>
        <v>0</v>
      </c>
      <c r="S25" s="27"/>
    </row>
    <row r="26" spans="1:75">
      <c r="A26" s="36" t="s">
        <v>114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344">
        <f>ROUND(SUM(B26:Q26),2)</f>
        <v>0</v>
      </c>
      <c r="S26" s="27"/>
    </row>
    <row r="27" spans="1:75">
      <c r="A27" s="36" t="s">
        <v>115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344">
        <f>ROUND(SUM(B27:Q27),2)</f>
        <v>0</v>
      </c>
      <c r="S27" s="27"/>
    </row>
    <row r="28" spans="1:75">
      <c r="A28" s="342" t="s">
        <v>290</v>
      </c>
      <c r="B28" s="343">
        <f>SUM(B29:B30)</f>
        <v>0</v>
      </c>
      <c r="C28" s="343">
        <f t="shared" ref="C28:Q28" si="8">SUM(C29:C30)</f>
        <v>0</v>
      </c>
      <c r="D28" s="343">
        <f t="shared" si="8"/>
        <v>0</v>
      </c>
      <c r="E28" s="343">
        <f t="shared" si="8"/>
        <v>0</v>
      </c>
      <c r="F28" s="343">
        <f t="shared" si="8"/>
        <v>0</v>
      </c>
      <c r="G28" s="343">
        <f t="shared" si="8"/>
        <v>0</v>
      </c>
      <c r="H28" s="343">
        <f t="shared" si="8"/>
        <v>0</v>
      </c>
      <c r="I28" s="343">
        <f t="shared" si="8"/>
        <v>0</v>
      </c>
      <c r="J28" s="343">
        <f t="shared" si="8"/>
        <v>0</v>
      </c>
      <c r="K28" s="343">
        <f t="shared" si="8"/>
        <v>0</v>
      </c>
      <c r="L28" s="343">
        <f t="shared" si="8"/>
        <v>0</v>
      </c>
      <c r="M28" s="343">
        <f t="shared" si="8"/>
        <v>0</v>
      </c>
      <c r="N28" s="343">
        <f t="shared" si="8"/>
        <v>0</v>
      </c>
      <c r="O28" s="343">
        <f t="shared" si="8"/>
        <v>0</v>
      </c>
      <c r="P28" s="343">
        <f t="shared" si="8"/>
        <v>0</v>
      </c>
      <c r="Q28" s="343">
        <f t="shared" si="8"/>
        <v>0</v>
      </c>
      <c r="R28" s="343">
        <f>ROUND(SUM(R29:R30),2)</f>
        <v>0</v>
      </c>
      <c r="S28" s="27"/>
    </row>
    <row r="29" spans="1:75">
      <c r="A29" s="36" t="s">
        <v>114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344">
        <f>ROUND(SUM(B29:Q29),2)</f>
        <v>0</v>
      </c>
      <c r="S29" s="27"/>
    </row>
    <row r="30" spans="1:75">
      <c r="A30" s="36" t="s">
        <v>115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344">
        <f>ROUND(SUM(B30:Q30),2)</f>
        <v>0</v>
      </c>
      <c r="S30" s="27"/>
    </row>
    <row r="31" spans="1:75" s="27" customFormat="1" ht="13.5" customHeight="1">
      <c r="A31" s="342" t="s">
        <v>291</v>
      </c>
      <c r="B31" s="346">
        <f t="shared" ref="B31:Q31" si="9">SUM(B32:B33)</f>
        <v>0</v>
      </c>
      <c r="C31" s="346">
        <f t="shared" si="9"/>
        <v>0</v>
      </c>
      <c r="D31" s="346">
        <f t="shared" si="9"/>
        <v>0</v>
      </c>
      <c r="E31" s="346">
        <f t="shared" si="9"/>
        <v>0</v>
      </c>
      <c r="F31" s="346">
        <f t="shared" si="9"/>
        <v>0</v>
      </c>
      <c r="G31" s="346">
        <f t="shared" si="9"/>
        <v>0</v>
      </c>
      <c r="H31" s="346">
        <f t="shared" si="9"/>
        <v>0</v>
      </c>
      <c r="I31" s="346">
        <f t="shared" si="9"/>
        <v>0</v>
      </c>
      <c r="J31" s="346">
        <f t="shared" si="9"/>
        <v>0</v>
      </c>
      <c r="K31" s="346">
        <f t="shared" si="9"/>
        <v>0</v>
      </c>
      <c r="L31" s="346">
        <f t="shared" si="9"/>
        <v>0</v>
      </c>
      <c r="M31" s="346">
        <f t="shared" si="9"/>
        <v>0</v>
      </c>
      <c r="N31" s="346">
        <f t="shared" si="9"/>
        <v>0</v>
      </c>
      <c r="O31" s="346">
        <f t="shared" si="9"/>
        <v>0</v>
      </c>
      <c r="P31" s="346">
        <f t="shared" si="9"/>
        <v>0</v>
      </c>
      <c r="Q31" s="346">
        <f t="shared" si="9"/>
        <v>0</v>
      </c>
      <c r="R31" s="346">
        <f>ROUND(SUM(R32:R33),2)</f>
        <v>0</v>
      </c>
      <c r="S31" s="13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>
      <c r="A32" s="36" t="s">
        <v>114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344">
        <f>ROUND(SUM(B32:Q32),2)</f>
        <v>0</v>
      </c>
    </row>
    <row r="33" spans="1:21">
      <c r="A33" s="36" t="s">
        <v>115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344">
        <f>ROUND(SUM(B33:Q33),2)</f>
        <v>0</v>
      </c>
    </row>
    <row r="34" spans="1:21">
      <c r="A34" s="215" t="s">
        <v>131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326"/>
    </row>
    <row r="35" spans="1:21">
      <c r="A35" s="347" t="s">
        <v>282</v>
      </c>
      <c r="B35" s="343">
        <f>SUM(B36:B37)</f>
        <v>0</v>
      </c>
      <c r="C35" s="343">
        <f t="shared" ref="C35:Q35" si="10">SUM(C36:C37)</f>
        <v>0</v>
      </c>
      <c r="D35" s="343">
        <f t="shared" si="10"/>
        <v>0</v>
      </c>
      <c r="E35" s="343">
        <f t="shared" si="10"/>
        <v>0</v>
      </c>
      <c r="F35" s="343">
        <f t="shared" si="10"/>
        <v>0</v>
      </c>
      <c r="G35" s="343">
        <f t="shared" si="10"/>
        <v>0</v>
      </c>
      <c r="H35" s="343">
        <f t="shared" si="10"/>
        <v>0</v>
      </c>
      <c r="I35" s="343">
        <f t="shared" si="10"/>
        <v>0</v>
      </c>
      <c r="J35" s="343">
        <f t="shared" si="10"/>
        <v>0</v>
      </c>
      <c r="K35" s="343">
        <f t="shared" si="10"/>
        <v>0</v>
      </c>
      <c r="L35" s="343">
        <f t="shared" si="10"/>
        <v>0</v>
      </c>
      <c r="M35" s="343">
        <f t="shared" si="10"/>
        <v>0</v>
      </c>
      <c r="N35" s="343">
        <f t="shared" si="10"/>
        <v>0</v>
      </c>
      <c r="O35" s="343">
        <f t="shared" si="10"/>
        <v>0</v>
      </c>
      <c r="P35" s="343">
        <f t="shared" si="10"/>
        <v>0</v>
      </c>
      <c r="Q35" s="343">
        <f t="shared" si="10"/>
        <v>0</v>
      </c>
      <c r="R35" s="343">
        <f>ROUND(SUM(R36:R37),2)</f>
        <v>0</v>
      </c>
    </row>
    <row r="36" spans="1:21">
      <c r="A36" s="36" t="s">
        <v>114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344">
        <f t="shared" ref="R36:R41" si="11">ROUND(SUM(B36:Q36),2)</f>
        <v>0</v>
      </c>
    </row>
    <row r="37" spans="1:21">
      <c r="A37" s="36" t="s">
        <v>115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344">
        <f t="shared" si="11"/>
        <v>0</v>
      </c>
    </row>
    <row r="38" spans="1:21" ht="32.25" customHeight="1">
      <c r="A38" s="348" t="s">
        <v>15</v>
      </c>
      <c r="B38" s="358">
        <f t="shared" ref="B38:Q38" si="12">ROUND(B7+B10+B13+B16+B19+B22+B25+B28+B31+B35,2)</f>
        <v>0</v>
      </c>
      <c r="C38" s="358">
        <f t="shared" si="12"/>
        <v>0</v>
      </c>
      <c r="D38" s="358">
        <f t="shared" si="12"/>
        <v>0</v>
      </c>
      <c r="E38" s="358">
        <f t="shared" si="12"/>
        <v>0</v>
      </c>
      <c r="F38" s="358">
        <f t="shared" si="12"/>
        <v>0</v>
      </c>
      <c r="G38" s="358">
        <f t="shared" si="12"/>
        <v>0</v>
      </c>
      <c r="H38" s="358">
        <f t="shared" si="12"/>
        <v>0</v>
      </c>
      <c r="I38" s="358">
        <f t="shared" si="12"/>
        <v>0</v>
      </c>
      <c r="J38" s="358">
        <f t="shared" si="12"/>
        <v>0</v>
      </c>
      <c r="K38" s="358">
        <f t="shared" si="12"/>
        <v>0</v>
      </c>
      <c r="L38" s="358">
        <f t="shared" si="12"/>
        <v>0</v>
      </c>
      <c r="M38" s="358">
        <f t="shared" si="12"/>
        <v>0</v>
      </c>
      <c r="N38" s="358">
        <f t="shared" si="12"/>
        <v>0</v>
      </c>
      <c r="O38" s="358">
        <f t="shared" si="12"/>
        <v>0</v>
      </c>
      <c r="P38" s="358">
        <f t="shared" si="12"/>
        <v>0</v>
      </c>
      <c r="Q38" s="358">
        <f t="shared" si="12"/>
        <v>0</v>
      </c>
      <c r="R38" s="359">
        <f t="shared" si="11"/>
        <v>0</v>
      </c>
      <c r="S38" s="30"/>
    </row>
    <row r="39" spans="1:21">
      <c r="A39" s="348" t="s">
        <v>112</v>
      </c>
      <c r="B39" s="217">
        <f t="shared" ref="B39:G39" si="13">ROUND(B8+B11+B14+B17+B20+B23+B26+B29+B32,2)</f>
        <v>0</v>
      </c>
      <c r="C39" s="217">
        <f t="shared" si="13"/>
        <v>0</v>
      </c>
      <c r="D39" s="217">
        <f t="shared" si="13"/>
        <v>0</v>
      </c>
      <c r="E39" s="217">
        <f t="shared" si="13"/>
        <v>0</v>
      </c>
      <c r="F39" s="217">
        <f t="shared" si="13"/>
        <v>0</v>
      </c>
      <c r="G39" s="217">
        <f t="shared" si="13"/>
        <v>0</v>
      </c>
      <c r="H39" s="217">
        <f t="shared" ref="H39:Q39" si="14">ROUND(H8+H11+H14+H17+H20+H23+H26+H29+H32,2)</f>
        <v>0</v>
      </c>
      <c r="I39" s="217">
        <f t="shared" si="14"/>
        <v>0</v>
      </c>
      <c r="J39" s="217">
        <f t="shared" si="14"/>
        <v>0</v>
      </c>
      <c r="K39" s="217">
        <f t="shared" si="14"/>
        <v>0</v>
      </c>
      <c r="L39" s="217">
        <f t="shared" si="14"/>
        <v>0</v>
      </c>
      <c r="M39" s="217">
        <f t="shared" si="14"/>
        <v>0</v>
      </c>
      <c r="N39" s="217">
        <f t="shared" si="14"/>
        <v>0</v>
      </c>
      <c r="O39" s="217">
        <f t="shared" si="14"/>
        <v>0</v>
      </c>
      <c r="P39" s="217">
        <f t="shared" si="14"/>
        <v>0</v>
      </c>
      <c r="Q39" s="217">
        <f t="shared" si="14"/>
        <v>0</v>
      </c>
      <c r="R39" s="344">
        <f t="shared" si="11"/>
        <v>0</v>
      </c>
      <c r="S39" s="30"/>
      <c r="T39" s="30"/>
      <c r="U39" s="30"/>
    </row>
    <row r="40" spans="1:21">
      <c r="A40" s="348" t="s">
        <v>116</v>
      </c>
      <c r="B40" s="217">
        <f>ROUND(B41+B42+B43,2)</f>
        <v>0</v>
      </c>
      <c r="C40" s="217">
        <f t="shared" ref="C40:Q40" si="15">ROUND(C41+C42+C43,2)</f>
        <v>0</v>
      </c>
      <c r="D40" s="217">
        <f t="shared" si="15"/>
        <v>0</v>
      </c>
      <c r="E40" s="217">
        <f t="shared" si="15"/>
        <v>0</v>
      </c>
      <c r="F40" s="217">
        <f t="shared" si="15"/>
        <v>0</v>
      </c>
      <c r="G40" s="217">
        <f t="shared" si="15"/>
        <v>0</v>
      </c>
      <c r="H40" s="217">
        <f t="shared" si="15"/>
        <v>0</v>
      </c>
      <c r="I40" s="217">
        <f t="shared" si="15"/>
        <v>0</v>
      </c>
      <c r="J40" s="217">
        <f t="shared" si="15"/>
        <v>0</v>
      </c>
      <c r="K40" s="217">
        <f t="shared" si="15"/>
        <v>0</v>
      </c>
      <c r="L40" s="217">
        <f t="shared" si="15"/>
        <v>0</v>
      </c>
      <c r="M40" s="217">
        <f t="shared" si="15"/>
        <v>0</v>
      </c>
      <c r="N40" s="217">
        <f t="shared" si="15"/>
        <v>0</v>
      </c>
      <c r="O40" s="217">
        <f t="shared" si="15"/>
        <v>0</v>
      </c>
      <c r="P40" s="217">
        <f t="shared" si="15"/>
        <v>0</v>
      </c>
      <c r="Q40" s="217">
        <f t="shared" si="15"/>
        <v>0</v>
      </c>
      <c r="R40" s="344">
        <f t="shared" si="11"/>
        <v>0</v>
      </c>
      <c r="S40" s="30"/>
      <c r="T40" s="30"/>
      <c r="U40" s="30"/>
    </row>
    <row r="41" spans="1:21">
      <c r="A41" s="349" t="s">
        <v>117</v>
      </c>
      <c r="B41" s="350">
        <f>ROUND(B36,2)</f>
        <v>0</v>
      </c>
      <c r="C41" s="350">
        <f>ROUND(C36,2)</f>
        <v>0</v>
      </c>
      <c r="D41" s="350">
        <f t="shared" ref="D41:Q41" si="16">ROUND(D36,2)</f>
        <v>0</v>
      </c>
      <c r="E41" s="350">
        <f t="shared" si="16"/>
        <v>0</v>
      </c>
      <c r="F41" s="350">
        <f t="shared" si="16"/>
        <v>0</v>
      </c>
      <c r="G41" s="350">
        <f t="shared" si="16"/>
        <v>0</v>
      </c>
      <c r="H41" s="350">
        <f t="shared" si="16"/>
        <v>0</v>
      </c>
      <c r="I41" s="350">
        <f t="shared" si="16"/>
        <v>0</v>
      </c>
      <c r="J41" s="350">
        <f t="shared" si="16"/>
        <v>0</v>
      </c>
      <c r="K41" s="350">
        <f t="shared" si="16"/>
        <v>0</v>
      </c>
      <c r="L41" s="350">
        <f t="shared" si="16"/>
        <v>0</v>
      </c>
      <c r="M41" s="350">
        <f t="shared" si="16"/>
        <v>0</v>
      </c>
      <c r="N41" s="350">
        <f t="shared" si="16"/>
        <v>0</v>
      </c>
      <c r="O41" s="350">
        <f t="shared" si="16"/>
        <v>0</v>
      </c>
      <c r="P41" s="350">
        <f t="shared" si="16"/>
        <v>0</v>
      </c>
      <c r="Q41" s="350">
        <f t="shared" si="16"/>
        <v>0</v>
      </c>
      <c r="R41" s="344">
        <f t="shared" si="11"/>
        <v>0</v>
      </c>
      <c r="S41" s="30"/>
      <c r="T41" s="30"/>
      <c r="U41" s="30"/>
    </row>
    <row r="42" spans="1:21">
      <c r="A42" s="349" t="s">
        <v>118</v>
      </c>
      <c r="B42" s="350">
        <f>ROUND(B9+B12+B15+B18+B21+B24+B27+B30+B33,2)</f>
        <v>0</v>
      </c>
      <c r="C42" s="350">
        <f>ROUND(C9+C12+C15+C18+C21+C24+C27+C30+C33,2)</f>
        <v>0</v>
      </c>
      <c r="D42" s="350">
        <f t="shared" ref="D42:Q42" si="17">ROUND(D9+D12+D15+D18+D21+D24+D27+D30+D33,2)</f>
        <v>0</v>
      </c>
      <c r="E42" s="350">
        <f t="shared" si="17"/>
        <v>0</v>
      </c>
      <c r="F42" s="350">
        <f t="shared" si="17"/>
        <v>0</v>
      </c>
      <c r="G42" s="350">
        <f t="shared" si="17"/>
        <v>0</v>
      </c>
      <c r="H42" s="350">
        <f t="shared" si="17"/>
        <v>0</v>
      </c>
      <c r="I42" s="350">
        <f t="shared" si="17"/>
        <v>0</v>
      </c>
      <c r="J42" s="350">
        <f t="shared" si="17"/>
        <v>0</v>
      </c>
      <c r="K42" s="350">
        <f t="shared" si="17"/>
        <v>0</v>
      </c>
      <c r="L42" s="350">
        <f t="shared" si="17"/>
        <v>0</v>
      </c>
      <c r="M42" s="350">
        <f t="shared" si="17"/>
        <v>0</v>
      </c>
      <c r="N42" s="350">
        <f t="shared" si="17"/>
        <v>0</v>
      </c>
      <c r="O42" s="350">
        <f t="shared" si="17"/>
        <v>0</v>
      </c>
      <c r="P42" s="350">
        <f t="shared" si="17"/>
        <v>0</v>
      </c>
      <c r="Q42" s="350">
        <f t="shared" si="17"/>
        <v>0</v>
      </c>
      <c r="R42" s="344">
        <f t="shared" ref="R42" si="18">ROUND(SUM(B42:M42),2)</f>
        <v>0</v>
      </c>
      <c r="S42" s="30"/>
      <c r="T42" s="30"/>
      <c r="U42" s="30"/>
    </row>
    <row r="43" spans="1:21">
      <c r="A43" s="349" t="s">
        <v>119</v>
      </c>
      <c r="B43" s="350">
        <f>ROUND(B37,2)</f>
        <v>0</v>
      </c>
      <c r="C43" s="350">
        <f>ROUND(C37,2)</f>
        <v>0</v>
      </c>
      <c r="D43" s="350">
        <f t="shared" ref="D43:Q43" si="19">ROUND(D37,2)</f>
        <v>0</v>
      </c>
      <c r="E43" s="350">
        <f t="shared" si="19"/>
        <v>0</v>
      </c>
      <c r="F43" s="350">
        <f t="shared" si="19"/>
        <v>0</v>
      </c>
      <c r="G43" s="350">
        <f t="shared" si="19"/>
        <v>0</v>
      </c>
      <c r="H43" s="350">
        <f t="shared" si="19"/>
        <v>0</v>
      </c>
      <c r="I43" s="350">
        <f t="shared" si="19"/>
        <v>0</v>
      </c>
      <c r="J43" s="350">
        <f t="shared" si="19"/>
        <v>0</v>
      </c>
      <c r="K43" s="350">
        <f t="shared" si="19"/>
        <v>0</v>
      </c>
      <c r="L43" s="350">
        <f t="shared" si="19"/>
        <v>0</v>
      </c>
      <c r="M43" s="350">
        <f t="shared" si="19"/>
        <v>0</v>
      </c>
      <c r="N43" s="350">
        <f t="shared" si="19"/>
        <v>0</v>
      </c>
      <c r="O43" s="350">
        <f t="shared" si="19"/>
        <v>0</v>
      </c>
      <c r="P43" s="350">
        <f t="shared" si="19"/>
        <v>0</v>
      </c>
      <c r="Q43" s="350">
        <f t="shared" si="19"/>
        <v>0</v>
      </c>
      <c r="R43" s="344">
        <f>ROUND(SUM(B43:Q43),2)</f>
        <v>0</v>
      </c>
      <c r="S43" s="30"/>
      <c r="T43" s="30"/>
      <c r="U43" s="30"/>
    </row>
    <row r="44" spans="1:21">
      <c r="A44" s="28"/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5"/>
      <c r="T44" s="30"/>
      <c r="U44" s="30"/>
    </row>
    <row r="45" spans="1:21">
      <c r="A45" s="28"/>
      <c r="B45" s="29"/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5"/>
      <c r="T45" s="30"/>
      <c r="U45" s="30"/>
    </row>
    <row r="46" spans="1:21">
      <c r="A46" s="127" t="s">
        <v>147</v>
      </c>
      <c r="B46" s="29"/>
      <c r="C46" s="2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5"/>
      <c r="T46" s="30"/>
      <c r="U46" s="30"/>
    </row>
    <row r="47" spans="1:21">
      <c r="A47" s="127"/>
      <c r="B47" s="29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5"/>
      <c r="T47" s="30"/>
      <c r="U47" s="30"/>
    </row>
    <row r="48" spans="1:21">
      <c r="A48" s="127"/>
      <c r="B48" s="29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5"/>
      <c r="T48" s="30"/>
      <c r="U48" s="30"/>
    </row>
    <row r="49" spans="1:75">
      <c r="A49" s="120" t="s">
        <v>18</v>
      </c>
      <c r="B49" s="122" t="s">
        <v>85</v>
      </c>
      <c r="C49" s="122" t="s">
        <v>86</v>
      </c>
      <c r="D49" s="122" t="s">
        <v>87</v>
      </c>
      <c r="E49" s="122" t="s">
        <v>88</v>
      </c>
      <c r="F49" s="122" t="s">
        <v>89</v>
      </c>
      <c r="G49" s="122" t="s">
        <v>90</v>
      </c>
      <c r="H49" s="122" t="s">
        <v>91</v>
      </c>
      <c r="I49" s="122" t="s">
        <v>92</v>
      </c>
      <c r="J49" s="122" t="s">
        <v>93</v>
      </c>
      <c r="K49" s="122" t="s">
        <v>94</v>
      </c>
      <c r="L49" s="122" t="s">
        <v>95</v>
      </c>
      <c r="M49" s="122" t="s">
        <v>96</v>
      </c>
      <c r="N49" s="122" t="s">
        <v>97</v>
      </c>
      <c r="O49" s="122" t="s">
        <v>98</v>
      </c>
      <c r="P49" s="122" t="s">
        <v>99</v>
      </c>
      <c r="Q49" s="30"/>
      <c r="R49" s="12"/>
      <c r="S49" s="12"/>
      <c r="T49" s="12"/>
      <c r="BT49" s="13"/>
      <c r="BU49" s="13"/>
      <c r="BV49" s="13"/>
      <c r="BW49" s="13"/>
    </row>
    <row r="50" spans="1:75">
      <c r="A50" s="121" t="s">
        <v>133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30"/>
      <c r="R50" s="12"/>
      <c r="S50" s="12"/>
      <c r="T50" s="12"/>
      <c r="BT50" s="13"/>
      <c r="BU50" s="13"/>
      <c r="BV50" s="13"/>
      <c r="BW50" s="13"/>
    </row>
    <row r="51" spans="1:75">
      <c r="A51" s="38" t="s">
        <v>125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30"/>
      <c r="R51" s="12"/>
      <c r="S51" s="12"/>
      <c r="T51" s="12"/>
      <c r="BT51" s="13"/>
      <c r="BU51" s="13"/>
      <c r="BV51" s="13"/>
      <c r="BW51" s="13"/>
    </row>
    <row r="52" spans="1:75">
      <c r="A52" s="38" t="s">
        <v>135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30"/>
      <c r="R52" s="12"/>
      <c r="S52" s="12"/>
      <c r="T52" s="12"/>
      <c r="BT52" s="13"/>
      <c r="BU52" s="13"/>
      <c r="BV52" s="13"/>
      <c r="BW52" s="13"/>
    </row>
    <row r="53" spans="1:75">
      <c r="A53" s="38" t="s">
        <v>36</v>
      </c>
      <c r="B53" s="217">
        <f>ROUND(B52*B51,2)</f>
        <v>0</v>
      </c>
      <c r="C53" s="217">
        <f t="shared" ref="C53:P53" si="20">ROUND(C52*C51,2)</f>
        <v>0</v>
      </c>
      <c r="D53" s="217">
        <f t="shared" si="20"/>
        <v>0</v>
      </c>
      <c r="E53" s="217">
        <f t="shared" si="20"/>
        <v>0</v>
      </c>
      <c r="F53" s="217">
        <f t="shared" si="20"/>
        <v>0</v>
      </c>
      <c r="G53" s="217">
        <f t="shared" si="20"/>
        <v>0</v>
      </c>
      <c r="H53" s="217">
        <f t="shared" si="20"/>
        <v>0</v>
      </c>
      <c r="I53" s="217">
        <f t="shared" si="20"/>
        <v>0</v>
      </c>
      <c r="J53" s="217">
        <f t="shared" si="20"/>
        <v>0</v>
      </c>
      <c r="K53" s="217">
        <f t="shared" si="20"/>
        <v>0</v>
      </c>
      <c r="L53" s="217">
        <f t="shared" si="20"/>
        <v>0</v>
      </c>
      <c r="M53" s="217">
        <f t="shared" si="20"/>
        <v>0</v>
      </c>
      <c r="N53" s="217">
        <f t="shared" si="20"/>
        <v>0</v>
      </c>
      <c r="O53" s="217">
        <f t="shared" si="20"/>
        <v>0</v>
      </c>
      <c r="P53" s="217">
        <f t="shared" si="20"/>
        <v>0</v>
      </c>
      <c r="Q53" s="30"/>
      <c r="R53" s="12"/>
      <c r="S53" s="12"/>
      <c r="T53" s="12"/>
      <c r="BT53" s="13"/>
      <c r="BU53" s="13"/>
      <c r="BV53" s="13"/>
      <c r="BW53" s="13"/>
    </row>
    <row r="54" spans="1:75">
      <c r="A54" s="38" t="s">
        <v>132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30"/>
      <c r="R54" s="12"/>
      <c r="S54" s="12"/>
      <c r="T54" s="12"/>
      <c r="BT54" s="13"/>
      <c r="BU54" s="13"/>
      <c r="BV54" s="13"/>
      <c r="BW54" s="13"/>
    </row>
    <row r="55" spans="1:75">
      <c r="A55" s="38" t="s">
        <v>207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30"/>
      <c r="R55" s="12"/>
      <c r="S55" s="12"/>
      <c r="T55" s="12"/>
      <c r="BT55" s="13"/>
      <c r="BU55" s="13"/>
      <c r="BV55" s="13"/>
      <c r="BW55" s="13"/>
    </row>
    <row r="56" spans="1:75">
      <c r="A56" s="38" t="s">
        <v>36</v>
      </c>
      <c r="B56" s="217">
        <f>ROUND(B55*B52,2)</f>
        <v>0</v>
      </c>
      <c r="C56" s="217">
        <f t="shared" ref="C56:P56" si="21">ROUND(C55*C52,2)</f>
        <v>0</v>
      </c>
      <c r="D56" s="217">
        <f t="shared" si="21"/>
        <v>0</v>
      </c>
      <c r="E56" s="217">
        <f t="shared" si="21"/>
        <v>0</v>
      </c>
      <c r="F56" s="217">
        <f t="shared" si="21"/>
        <v>0</v>
      </c>
      <c r="G56" s="217">
        <f t="shared" si="21"/>
        <v>0</v>
      </c>
      <c r="H56" s="217">
        <f t="shared" si="21"/>
        <v>0</v>
      </c>
      <c r="I56" s="217">
        <f t="shared" si="21"/>
        <v>0</v>
      </c>
      <c r="J56" s="217">
        <f t="shared" si="21"/>
        <v>0</v>
      </c>
      <c r="K56" s="217">
        <f t="shared" si="21"/>
        <v>0</v>
      </c>
      <c r="L56" s="217">
        <f t="shared" si="21"/>
        <v>0</v>
      </c>
      <c r="M56" s="217">
        <f t="shared" si="21"/>
        <v>0</v>
      </c>
      <c r="N56" s="217">
        <f t="shared" si="21"/>
        <v>0</v>
      </c>
      <c r="O56" s="217">
        <f t="shared" si="21"/>
        <v>0</v>
      </c>
      <c r="P56" s="217">
        <f t="shared" si="21"/>
        <v>0</v>
      </c>
      <c r="Q56" s="30"/>
      <c r="R56" s="12"/>
      <c r="S56" s="12"/>
      <c r="T56" s="12"/>
      <c r="BT56" s="13"/>
      <c r="BU56" s="13"/>
      <c r="BV56" s="13"/>
      <c r="BW56" s="13"/>
    </row>
    <row r="57" spans="1:75">
      <c r="A57" s="38" t="str">
        <f>A54</f>
        <v>Wartość środka trwałego po amortyzacji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30"/>
      <c r="R57" s="12"/>
      <c r="S57" s="12"/>
      <c r="T57" s="12"/>
      <c r="BT57" s="13"/>
      <c r="BU57" s="13"/>
      <c r="BV57" s="13"/>
      <c r="BW57" s="13"/>
    </row>
    <row r="58" spans="1:75">
      <c r="A58" s="38" t="s">
        <v>207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30"/>
      <c r="R58" s="12"/>
      <c r="S58" s="12"/>
      <c r="T58" s="12"/>
      <c r="BT58" s="13"/>
      <c r="BU58" s="13"/>
      <c r="BV58" s="13"/>
      <c r="BW58" s="13"/>
    </row>
    <row r="59" spans="1:75">
      <c r="A59" s="38" t="s">
        <v>36</v>
      </c>
      <c r="B59" s="217">
        <f>ROUND(B58*B52,2)</f>
        <v>0</v>
      </c>
      <c r="C59" s="217">
        <f t="shared" ref="C59:P59" si="22">ROUND(C58*C52,2)</f>
        <v>0</v>
      </c>
      <c r="D59" s="217">
        <f t="shared" si="22"/>
        <v>0</v>
      </c>
      <c r="E59" s="217">
        <f t="shared" si="22"/>
        <v>0</v>
      </c>
      <c r="F59" s="217">
        <f t="shared" si="22"/>
        <v>0</v>
      </c>
      <c r="G59" s="217">
        <f t="shared" si="22"/>
        <v>0</v>
      </c>
      <c r="H59" s="217">
        <f t="shared" si="22"/>
        <v>0</v>
      </c>
      <c r="I59" s="217">
        <f t="shared" si="22"/>
        <v>0</v>
      </c>
      <c r="J59" s="217">
        <f t="shared" si="22"/>
        <v>0</v>
      </c>
      <c r="K59" s="217">
        <f t="shared" si="22"/>
        <v>0</v>
      </c>
      <c r="L59" s="217">
        <f t="shared" si="22"/>
        <v>0</v>
      </c>
      <c r="M59" s="217">
        <f t="shared" si="22"/>
        <v>0</v>
      </c>
      <c r="N59" s="217">
        <f t="shared" si="22"/>
        <v>0</v>
      </c>
      <c r="O59" s="217">
        <f t="shared" si="22"/>
        <v>0</v>
      </c>
      <c r="P59" s="217">
        <f t="shared" si="22"/>
        <v>0</v>
      </c>
      <c r="Q59" s="30"/>
      <c r="R59" s="12"/>
      <c r="S59" s="12"/>
      <c r="T59" s="12"/>
      <c r="BT59" s="13"/>
      <c r="BU59" s="13"/>
      <c r="BV59" s="13"/>
      <c r="BW59" s="13"/>
    </row>
    <row r="60" spans="1:75">
      <c r="A60" s="38" t="str">
        <f>A57</f>
        <v>Wartość środka trwałego po amortyzacji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30"/>
      <c r="R60" s="12"/>
      <c r="S60" s="12"/>
      <c r="T60" s="12"/>
      <c r="BT60" s="13"/>
      <c r="BU60" s="13"/>
      <c r="BV60" s="13"/>
      <c r="BW60" s="13"/>
    </row>
    <row r="61" spans="1:75">
      <c r="A61" s="101" t="s">
        <v>134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30"/>
      <c r="R61" s="12"/>
      <c r="S61" s="12"/>
      <c r="T61" s="12"/>
      <c r="BT61" s="13"/>
      <c r="BU61" s="13"/>
      <c r="BV61" s="13"/>
      <c r="BW61" s="13"/>
    </row>
    <row r="62" spans="1:75">
      <c r="A62" s="38" t="s">
        <v>125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30"/>
      <c r="R62" s="12"/>
      <c r="S62" s="12"/>
      <c r="T62" s="12"/>
      <c r="BT62" s="13"/>
      <c r="BU62" s="13"/>
      <c r="BV62" s="13"/>
      <c r="BW62" s="13"/>
    </row>
    <row r="63" spans="1:75">
      <c r="A63" s="38" t="s">
        <v>216</v>
      </c>
      <c r="B63" s="100"/>
      <c r="C63" s="100"/>
      <c r="D63" s="206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30"/>
      <c r="R63" s="12"/>
      <c r="S63" s="12"/>
      <c r="T63" s="12"/>
      <c r="BT63" s="13"/>
      <c r="BU63" s="13"/>
      <c r="BV63" s="13"/>
      <c r="BW63" s="13"/>
    </row>
    <row r="64" spans="1:75">
      <c r="A64" s="38" t="s">
        <v>36</v>
      </c>
      <c r="B64" s="217">
        <f>ROUND(B63*B62,2)</f>
        <v>0</v>
      </c>
      <c r="C64" s="217">
        <f t="shared" ref="C64:P64" si="23">ROUND(C63*C62,2)</f>
        <v>0</v>
      </c>
      <c r="D64" s="217">
        <f t="shared" si="23"/>
        <v>0</v>
      </c>
      <c r="E64" s="217">
        <f t="shared" si="23"/>
        <v>0</v>
      </c>
      <c r="F64" s="217">
        <f t="shared" si="23"/>
        <v>0</v>
      </c>
      <c r="G64" s="217">
        <f t="shared" si="23"/>
        <v>0</v>
      </c>
      <c r="H64" s="217">
        <f t="shared" si="23"/>
        <v>0</v>
      </c>
      <c r="I64" s="217">
        <f t="shared" si="23"/>
        <v>0</v>
      </c>
      <c r="J64" s="217">
        <f t="shared" si="23"/>
        <v>0</v>
      </c>
      <c r="K64" s="217">
        <f t="shared" si="23"/>
        <v>0</v>
      </c>
      <c r="L64" s="217">
        <f t="shared" si="23"/>
        <v>0</v>
      </c>
      <c r="M64" s="217">
        <f t="shared" si="23"/>
        <v>0</v>
      </c>
      <c r="N64" s="217">
        <f t="shared" si="23"/>
        <v>0</v>
      </c>
      <c r="O64" s="217">
        <f t="shared" si="23"/>
        <v>0</v>
      </c>
      <c r="P64" s="217">
        <f t="shared" si="23"/>
        <v>0</v>
      </c>
      <c r="Q64" s="30"/>
      <c r="R64" s="12"/>
      <c r="S64" s="12"/>
      <c r="T64" s="12"/>
      <c r="BT64" s="13"/>
      <c r="BU64" s="13"/>
      <c r="BV64" s="13"/>
      <c r="BW64" s="13"/>
    </row>
    <row r="65" spans="1:76">
      <c r="A65" s="38" t="s">
        <v>132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30"/>
      <c r="R65" s="12"/>
      <c r="S65" s="12"/>
      <c r="T65" s="12"/>
      <c r="BT65" s="13"/>
      <c r="BU65" s="13"/>
      <c r="BV65" s="13"/>
      <c r="BW65" s="13"/>
    </row>
    <row r="66" spans="1:76">
      <c r="A66" s="38" t="str">
        <f>A55</f>
        <v>Wartość początkowa środka trwałego - po odtworzeniu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30"/>
      <c r="R66" s="12"/>
      <c r="S66" s="12"/>
      <c r="T66" s="12"/>
      <c r="BT66" s="13"/>
      <c r="BU66" s="13"/>
      <c r="BV66" s="13"/>
      <c r="BW66" s="13"/>
    </row>
    <row r="67" spans="1:76">
      <c r="A67" s="38" t="str">
        <f>A56</f>
        <v>Amortyzacja</v>
      </c>
      <c r="B67" s="217">
        <f>ROUND(B66*B63,2)</f>
        <v>0</v>
      </c>
      <c r="C67" s="217">
        <f t="shared" ref="C67:P67" si="24">ROUND(C66*C63,2)</f>
        <v>0</v>
      </c>
      <c r="D67" s="217">
        <f t="shared" si="24"/>
        <v>0</v>
      </c>
      <c r="E67" s="217">
        <f t="shared" si="24"/>
        <v>0</v>
      </c>
      <c r="F67" s="217">
        <f t="shared" si="24"/>
        <v>0</v>
      </c>
      <c r="G67" s="217">
        <f t="shared" si="24"/>
        <v>0</v>
      </c>
      <c r="H67" s="217">
        <f t="shared" si="24"/>
        <v>0</v>
      </c>
      <c r="I67" s="217">
        <f t="shared" si="24"/>
        <v>0</v>
      </c>
      <c r="J67" s="217">
        <f t="shared" si="24"/>
        <v>0</v>
      </c>
      <c r="K67" s="217">
        <f t="shared" si="24"/>
        <v>0</v>
      </c>
      <c r="L67" s="217">
        <f t="shared" si="24"/>
        <v>0</v>
      </c>
      <c r="M67" s="217">
        <f t="shared" si="24"/>
        <v>0</v>
      </c>
      <c r="N67" s="217">
        <f t="shared" si="24"/>
        <v>0</v>
      </c>
      <c r="O67" s="217">
        <f t="shared" si="24"/>
        <v>0</v>
      </c>
      <c r="P67" s="217">
        <f t="shared" si="24"/>
        <v>0</v>
      </c>
      <c r="Q67" s="30"/>
      <c r="R67" s="12"/>
      <c r="S67" s="12"/>
      <c r="T67" s="12"/>
      <c r="BT67" s="13"/>
      <c r="BU67" s="13"/>
      <c r="BV67" s="13"/>
      <c r="BW67" s="13"/>
    </row>
    <row r="68" spans="1:76">
      <c r="A68" s="38" t="str">
        <f>A57</f>
        <v>Wartość środka trwałego po amortyzacji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30"/>
      <c r="R68" s="12"/>
      <c r="S68" s="12"/>
      <c r="T68" s="12"/>
      <c r="BT68" s="13"/>
      <c r="BU68" s="13"/>
      <c r="BV68" s="13"/>
      <c r="BW68" s="13"/>
    </row>
    <row r="69" spans="1:76">
      <c r="A69" s="43" t="s">
        <v>208</v>
      </c>
      <c r="B69" s="217">
        <f>ROUND(B53+B56+B64+B67+B59,2)</f>
        <v>0</v>
      </c>
      <c r="C69" s="217">
        <f t="shared" ref="C69:P69" si="25">ROUND(C53+C56+C64+C67+C59,2)</f>
        <v>0</v>
      </c>
      <c r="D69" s="217">
        <f t="shared" si="25"/>
        <v>0</v>
      </c>
      <c r="E69" s="217">
        <f t="shared" si="25"/>
        <v>0</v>
      </c>
      <c r="F69" s="217">
        <f t="shared" si="25"/>
        <v>0</v>
      </c>
      <c r="G69" s="217">
        <f t="shared" si="25"/>
        <v>0</v>
      </c>
      <c r="H69" s="217">
        <f t="shared" si="25"/>
        <v>0</v>
      </c>
      <c r="I69" s="217">
        <f t="shared" si="25"/>
        <v>0</v>
      </c>
      <c r="J69" s="217">
        <f t="shared" si="25"/>
        <v>0</v>
      </c>
      <c r="K69" s="217">
        <f t="shared" si="25"/>
        <v>0</v>
      </c>
      <c r="L69" s="217">
        <f t="shared" si="25"/>
        <v>0</v>
      </c>
      <c r="M69" s="217">
        <f t="shared" si="25"/>
        <v>0</v>
      </c>
      <c r="N69" s="217">
        <f t="shared" si="25"/>
        <v>0</v>
      </c>
      <c r="O69" s="217">
        <f t="shared" si="25"/>
        <v>0</v>
      </c>
      <c r="P69" s="217">
        <f t="shared" si="25"/>
        <v>0</v>
      </c>
      <c r="Q69" s="30"/>
      <c r="R69" s="12"/>
      <c r="S69" s="12"/>
      <c r="T69" s="12"/>
      <c r="BT69" s="13"/>
      <c r="BU69" s="13"/>
      <c r="BV69" s="13"/>
      <c r="BW69" s="13"/>
    </row>
    <row r="70" spans="1:76">
      <c r="A70" s="43" t="s">
        <v>126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30"/>
      <c r="R70" s="12"/>
      <c r="S70" s="12"/>
      <c r="T70" s="12"/>
      <c r="BT70" s="13"/>
      <c r="BU70" s="13"/>
      <c r="BV70" s="13"/>
      <c r="BW70" s="13"/>
    </row>
    <row r="71" spans="1:76">
      <c r="A71" s="38" t="s">
        <v>39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283">
        <f>P54+P57+P60+P65+P68</f>
        <v>0</v>
      </c>
      <c r="Q71" s="30"/>
      <c r="R71" s="12"/>
      <c r="S71" s="12"/>
      <c r="T71" s="12"/>
      <c r="BT71" s="13"/>
      <c r="BU71" s="13"/>
      <c r="BV71" s="13"/>
      <c r="BW71" s="13"/>
    </row>
    <row r="72" spans="1:76">
      <c r="A72" s="28"/>
      <c r="B72" s="29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25"/>
      <c r="T72" s="30"/>
      <c r="U72" s="30"/>
    </row>
    <row r="73" spans="1:76">
      <c r="A73" s="28"/>
      <c r="B73" s="29"/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25"/>
      <c r="T73" s="30"/>
      <c r="U73" s="30"/>
    </row>
    <row r="74" spans="1:76" ht="15.75">
      <c r="A74" s="341" t="s">
        <v>13</v>
      </c>
      <c r="B74" s="29"/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25"/>
      <c r="T74" s="30"/>
      <c r="U74" s="30"/>
    </row>
    <row r="75" spans="1:76">
      <c r="A75" s="28"/>
      <c r="B75" s="29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25"/>
      <c r="T75" s="30"/>
      <c r="U75" s="30"/>
    </row>
    <row r="76" spans="1:76" ht="15.75">
      <c r="A76" s="49"/>
      <c r="B76" s="44" t="s">
        <v>277</v>
      </c>
      <c r="C76" s="45" t="s">
        <v>85</v>
      </c>
      <c r="D76" s="324" t="s">
        <v>86</v>
      </c>
      <c r="E76" s="324" t="s">
        <v>87</v>
      </c>
      <c r="F76" s="324" t="s">
        <v>88</v>
      </c>
      <c r="G76" s="324" t="s">
        <v>104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25"/>
      <c r="U76" s="30"/>
      <c r="V76" s="30"/>
      <c r="BX76" s="12"/>
    </row>
    <row r="77" spans="1:76" s="310" customFormat="1" ht="15">
      <c r="A77" s="306" t="s">
        <v>271</v>
      </c>
      <c r="B77" s="322" t="e">
        <f>IF(G77/$G$86&gt;85%,"BŁAD",G77/$G$86)</f>
        <v>#DIV/0!</v>
      </c>
      <c r="C77" s="369">
        <f>SUM(B39:E39)</f>
        <v>0</v>
      </c>
      <c r="D77" s="370">
        <f>SUM(F39:I39)</f>
        <v>0</v>
      </c>
      <c r="E77" s="370">
        <f>SUM(J39:M39)</f>
        <v>0</v>
      </c>
      <c r="F77" s="370">
        <f>SUM(N39:Q39)</f>
        <v>0</v>
      </c>
      <c r="G77" s="370">
        <f>IF(SUM(C77:F77)=R39,R39,"BŁĄD")</f>
        <v>0</v>
      </c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8"/>
      <c r="U77" s="307"/>
      <c r="V77" s="307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309"/>
      <c r="AQ77" s="309"/>
      <c r="AR77" s="309"/>
      <c r="AS77" s="309"/>
      <c r="AT77" s="309"/>
      <c r="AU77" s="309"/>
      <c r="AV77" s="309"/>
      <c r="AW77" s="309"/>
      <c r="AX77" s="309"/>
      <c r="AY77" s="309"/>
      <c r="AZ77" s="309"/>
      <c r="BA77" s="309"/>
      <c r="BB77" s="309"/>
      <c r="BC77" s="309"/>
      <c r="BD77" s="309"/>
      <c r="BE77" s="309"/>
      <c r="BF77" s="309"/>
      <c r="BG77" s="309"/>
      <c r="BH77" s="309"/>
      <c r="BI77" s="309"/>
      <c r="BJ77" s="309"/>
      <c r="BK77" s="309"/>
      <c r="BL77" s="309"/>
      <c r="BM77" s="309"/>
      <c r="BN77" s="309"/>
      <c r="BO77" s="309"/>
      <c r="BP77" s="309"/>
      <c r="BQ77" s="309"/>
      <c r="BR77" s="309"/>
      <c r="BS77" s="309"/>
      <c r="BT77" s="309"/>
      <c r="BU77" s="309"/>
      <c r="BV77" s="309"/>
      <c r="BW77" s="309"/>
      <c r="BX77" s="309"/>
    </row>
    <row r="78" spans="1:76" ht="15">
      <c r="A78" s="46" t="s">
        <v>120</v>
      </c>
      <c r="B78" s="322" t="e">
        <f t="shared" ref="B78:B85" si="26">G78/$G$86</f>
        <v>#DIV/0!</v>
      </c>
      <c r="C78" s="317" t="e">
        <f>'(C) Luka finansowa'!C54</f>
        <v>#DIV/0!</v>
      </c>
      <c r="D78" s="317" t="e">
        <f>'(C) Luka finansowa'!E54</f>
        <v>#DIV/0!</v>
      </c>
      <c r="E78" s="317" t="e">
        <f>'(C) Luka finansowa'!G54</f>
        <v>#DIV/0!</v>
      </c>
      <c r="F78" s="317" t="e">
        <f>'(C) Luka finansowa'!I54</f>
        <v>#DIV/0!</v>
      </c>
      <c r="G78" s="218" t="e">
        <f>SUM(C78:F78)</f>
        <v>#DIV/0!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25"/>
      <c r="U78" s="30"/>
      <c r="V78" s="30"/>
      <c r="BX78" s="12"/>
    </row>
    <row r="79" spans="1:76" ht="15">
      <c r="A79" s="46" t="s">
        <v>121</v>
      </c>
      <c r="B79" s="322" t="e">
        <f t="shared" si="26"/>
        <v>#DIV/0!</v>
      </c>
      <c r="C79" s="317" t="e">
        <f>C77-C78</f>
        <v>#DIV/0!</v>
      </c>
      <c r="D79" s="317" t="e">
        <f>D77-D78</f>
        <v>#DIV/0!</v>
      </c>
      <c r="E79" s="317" t="e">
        <f>E77-E78</f>
        <v>#DIV/0!</v>
      </c>
      <c r="F79" s="317" t="e">
        <f>F77-F78</f>
        <v>#DIV/0!</v>
      </c>
      <c r="G79" s="218" t="e">
        <f>IF(SUM(C79:F79)=(G77-G78),SUM(C79:F79),"BŁĄD")</f>
        <v>#DIV/0!</v>
      </c>
      <c r="H79" s="30"/>
      <c r="I79" s="123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25"/>
      <c r="U79" s="30"/>
      <c r="V79" s="30"/>
      <c r="BX79" s="12"/>
    </row>
    <row r="80" spans="1:76">
      <c r="A80" s="47" t="s">
        <v>217</v>
      </c>
      <c r="B80" s="323" t="e">
        <f t="shared" si="26"/>
        <v>#DIV/0!</v>
      </c>
      <c r="C80" s="107"/>
      <c r="D80" s="107"/>
      <c r="E80" s="107"/>
      <c r="F80" s="107"/>
      <c r="G80" s="218">
        <f>SUM(C80:F80)</f>
        <v>0</v>
      </c>
      <c r="H80" s="30"/>
      <c r="I80" s="123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25"/>
      <c r="U80" s="30"/>
      <c r="V80" s="30"/>
      <c r="BX80" s="12"/>
    </row>
    <row r="81" spans="1:76">
      <c r="A81" s="47" t="s">
        <v>218</v>
      </c>
      <c r="B81" s="323" t="e">
        <f t="shared" si="26"/>
        <v>#DIV/0!</v>
      </c>
      <c r="C81" s="107"/>
      <c r="D81" s="107"/>
      <c r="E81" s="107"/>
      <c r="F81" s="107"/>
      <c r="G81" s="218">
        <f>SUM(C81:F81)</f>
        <v>0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25"/>
      <c r="U81" s="30"/>
      <c r="V81" s="30"/>
      <c r="BX81" s="12"/>
    </row>
    <row r="82" spans="1:76" s="310" customFormat="1" ht="15">
      <c r="A82" s="332" t="s">
        <v>116</v>
      </c>
      <c r="B82" s="322" t="e">
        <f t="shared" si="26"/>
        <v>#DIV/0!</v>
      </c>
      <c r="C82" s="316">
        <f>SUM(B40:E40)</f>
        <v>0</v>
      </c>
      <c r="D82" s="316">
        <f>SUM(F40:I40)</f>
        <v>0</v>
      </c>
      <c r="E82" s="316">
        <f>SUM(J40:M40)</f>
        <v>0</v>
      </c>
      <c r="F82" s="316">
        <f>SUM(N40:Q40)</f>
        <v>0</v>
      </c>
      <c r="G82" s="311">
        <f>IF(SUM(C82:F82)=R40,R40,"BŁĄD")</f>
        <v>0</v>
      </c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8"/>
      <c r="U82" s="307"/>
      <c r="V82" s="307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309"/>
      <c r="BE82" s="309"/>
      <c r="BF82" s="309"/>
      <c r="BG82" s="309"/>
      <c r="BH82" s="309"/>
      <c r="BI82" s="309"/>
      <c r="BJ82" s="309"/>
      <c r="BK82" s="309"/>
      <c r="BL82" s="309"/>
      <c r="BM82" s="309"/>
      <c r="BN82" s="309"/>
      <c r="BO82" s="309"/>
      <c r="BP82" s="309"/>
      <c r="BQ82" s="309"/>
      <c r="BR82" s="309"/>
      <c r="BS82" s="309"/>
      <c r="BT82" s="309"/>
      <c r="BU82" s="309"/>
      <c r="BV82" s="309"/>
      <c r="BW82" s="309"/>
      <c r="BX82" s="309"/>
    </row>
    <row r="83" spans="1:76" ht="15">
      <c r="A83" s="46" t="s">
        <v>117</v>
      </c>
      <c r="B83" s="323" t="e">
        <f t="shared" si="26"/>
        <v>#DIV/0!</v>
      </c>
      <c r="C83" s="317">
        <f>SUM(B41:E41)</f>
        <v>0</v>
      </c>
      <c r="D83" s="317">
        <f>SUM(F41:I41)</f>
        <v>0</v>
      </c>
      <c r="E83" s="317">
        <f>SUM(J41:M41)</f>
        <v>0</v>
      </c>
      <c r="F83" s="317">
        <f>SUM(N41:Q41)</f>
        <v>0</v>
      </c>
      <c r="G83" s="318">
        <f>IF(SUM(C83:F83)=R41,R41,"BŁĄD")</f>
        <v>0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25"/>
      <c r="U83" s="30"/>
      <c r="V83" s="30"/>
      <c r="BX83" s="12"/>
    </row>
    <row r="84" spans="1:76" ht="15">
      <c r="A84" s="46" t="s">
        <v>269</v>
      </c>
      <c r="B84" s="323" t="e">
        <f t="shared" si="26"/>
        <v>#DIV/0!</v>
      </c>
      <c r="C84" s="317">
        <f>SUM(B42:E42)</f>
        <v>0</v>
      </c>
      <c r="D84" s="317">
        <f>SUM(F42:I42)</f>
        <v>0</v>
      </c>
      <c r="E84" s="317">
        <f>SUM(J42:M42)</f>
        <v>0</v>
      </c>
      <c r="F84" s="317">
        <f>SUM(N42:Q42)</f>
        <v>0</v>
      </c>
      <c r="G84" s="318">
        <f>IF(SUM(C84:F84)=R42,R42,"BŁĄD")</f>
        <v>0</v>
      </c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25"/>
      <c r="U84" s="30"/>
      <c r="V84" s="30"/>
      <c r="BX84" s="12"/>
    </row>
    <row r="85" spans="1:76" ht="15">
      <c r="A85" s="46" t="s">
        <v>270</v>
      </c>
      <c r="B85" s="323" t="e">
        <f t="shared" si="26"/>
        <v>#DIV/0!</v>
      </c>
      <c r="C85" s="317">
        <f>SUM(B43:E43)</f>
        <v>0</v>
      </c>
      <c r="D85" s="317">
        <f>SUM(F43:I43)</f>
        <v>0</v>
      </c>
      <c r="E85" s="317">
        <f>SUM(J43:M43)</f>
        <v>0</v>
      </c>
      <c r="F85" s="317">
        <f>SUM(N43:Q43)</f>
        <v>0</v>
      </c>
      <c r="G85" s="318">
        <f>IF(SUM(C85:F85)=R43,R43,"BŁĄD")</f>
        <v>0</v>
      </c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25"/>
      <c r="U85" s="30"/>
      <c r="V85" s="30"/>
      <c r="BX85" s="12"/>
    </row>
    <row r="86" spans="1:76" ht="15.75">
      <c r="A86" s="48" t="s">
        <v>14</v>
      </c>
      <c r="B86" s="328" t="e">
        <f>IF(G86/$G$86&gt;100%,"BŁĄD",G86/$G$86)</f>
        <v>#DIV/0!</v>
      </c>
      <c r="C86" s="327">
        <f>C77+C82</f>
        <v>0</v>
      </c>
      <c r="D86" s="327">
        <f>D77+D82</f>
        <v>0</v>
      </c>
      <c r="E86" s="327">
        <f>E77+E82</f>
        <v>0</v>
      </c>
      <c r="F86" s="327">
        <f>F77+F82</f>
        <v>0</v>
      </c>
      <c r="G86" s="329">
        <f>G77+G82</f>
        <v>0</v>
      </c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25"/>
      <c r="U86" s="30"/>
      <c r="V86" s="30"/>
      <c r="BX86" s="12"/>
    </row>
    <row r="87" spans="1:76">
      <c r="A87" s="28"/>
      <c r="B87" s="29"/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25"/>
      <c r="T87" s="30"/>
      <c r="U87" s="30"/>
    </row>
    <row r="88" spans="1:76">
      <c r="A88" s="28"/>
      <c r="B88" s="29"/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25"/>
      <c r="T88" s="30"/>
      <c r="U88" s="30"/>
    </row>
    <row r="89" spans="1:76" s="25" customFormat="1" ht="25.5" customHeight="1">
      <c r="A89" s="379" t="s">
        <v>80</v>
      </c>
      <c r="B89" s="379"/>
      <c r="C89" s="379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</row>
    <row r="90" spans="1:76" s="25" customFormat="1" ht="25.5" customHeight="1">
      <c r="A90" s="134" t="s">
        <v>139</v>
      </c>
      <c r="B90" s="134"/>
      <c r="C90" s="134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</row>
    <row r="91" spans="1:76" s="25" customFormat="1">
      <c r="A91" s="120" t="s">
        <v>18</v>
      </c>
      <c r="B91" s="120" t="s">
        <v>85</v>
      </c>
      <c r="C91" s="120" t="s">
        <v>86</v>
      </c>
      <c r="D91" s="128" t="s">
        <v>87</v>
      </c>
      <c r="E91" s="32" t="s">
        <v>88</v>
      </c>
      <c r="F91" s="32" t="s">
        <v>89</v>
      </c>
      <c r="G91" s="32" t="s">
        <v>90</v>
      </c>
      <c r="H91" s="32" t="s">
        <v>91</v>
      </c>
      <c r="I91" s="32" t="s">
        <v>92</v>
      </c>
      <c r="J91" s="32" t="s">
        <v>93</v>
      </c>
      <c r="K91" s="32" t="s">
        <v>94</v>
      </c>
      <c r="L91" s="32" t="s">
        <v>95</v>
      </c>
      <c r="M91" s="32" t="s">
        <v>96</v>
      </c>
      <c r="N91" s="32" t="s">
        <v>97</v>
      </c>
      <c r="O91" s="32" t="s">
        <v>98</v>
      </c>
      <c r="P91" s="32" t="s">
        <v>99</v>
      </c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</row>
    <row r="92" spans="1:76" s="25" customFormat="1">
      <c r="A92" s="132" t="str">
        <f>'(A) ZAŁOŻENIA'!C19</f>
        <v>I.Zużycie materiałów i energii</v>
      </c>
      <c r="B92" s="133"/>
      <c r="C92" s="133"/>
      <c r="D92" s="12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</row>
    <row r="93" spans="1:76" s="25" customFormat="1">
      <c r="A93" s="130" t="str">
        <f>'(A) ZAŁOŻENIA'!C24</f>
        <v>II.Podatki i inne opłaty</v>
      </c>
      <c r="B93" s="131"/>
      <c r="C93" s="131"/>
      <c r="D93" s="10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</row>
    <row r="94" spans="1:76" s="25" customFormat="1">
      <c r="A94" s="26" t="str">
        <f>'(A) ZAŁOŻENIA'!C25</f>
        <v>III. Wynagrodzenia</v>
      </c>
      <c r="B94" s="108"/>
      <c r="C94" s="108"/>
      <c r="D94" s="108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</row>
    <row r="95" spans="1:76" s="25" customFormat="1">
      <c r="A95" s="26" t="str">
        <f>'(A) ZAŁOŻENIA'!C26</f>
        <v>IV.Narzuty na wynagrodzenia</v>
      </c>
      <c r="B95" s="108"/>
      <c r="C95" s="108"/>
      <c r="D95" s="108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</row>
    <row r="96" spans="1:76" s="25" customFormat="1">
      <c r="A96" s="26" t="str">
        <f>'(A) ZAŁOŻENIA'!C27</f>
        <v>V.Usługi obce</v>
      </c>
      <c r="B96" s="108"/>
      <c r="C96" s="108"/>
      <c r="D96" s="108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</row>
    <row r="97" spans="1:75" s="25" customFormat="1">
      <c r="A97" s="26" t="str">
        <f>'(A) ZAŁOŻENIA'!C31</f>
        <v>VI. Pozostałe koszty</v>
      </c>
      <c r="B97" s="108"/>
      <c r="C97" s="108"/>
      <c r="D97" s="108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10"/>
      <c r="P97" s="109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</row>
    <row r="98" spans="1:75" s="25" customFormat="1">
      <c r="A98" s="26" t="s">
        <v>136</v>
      </c>
      <c r="B98" s="108"/>
      <c r="C98" s="108"/>
      <c r="D98" s="108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10"/>
      <c r="P98" s="109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</row>
    <row r="99" spans="1:75" s="31" customFormat="1">
      <c r="A99" s="111" t="s">
        <v>137</v>
      </c>
      <c r="B99" s="219">
        <f>ROUND(SUM(B92:B98),2)</f>
        <v>0</v>
      </c>
      <c r="C99" s="219">
        <f t="shared" ref="C99:P99" si="27">ROUND(SUM(C92:C98),2)</f>
        <v>0</v>
      </c>
      <c r="D99" s="219">
        <f t="shared" si="27"/>
        <v>0</v>
      </c>
      <c r="E99" s="219">
        <f t="shared" si="27"/>
        <v>0</v>
      </c>
      <c r="F99" s="219">
        <f t="shared" si="27"/>
        <v>0</v>
      </c>
      <c r="G99" s="219">
        <f t="shared" si="27"/>
        <v>0</v>
      </c>
      <c r="H99" s="219">
        <f t="shared" si="27"/>
        <v>0</v>
      </c>
      <c r="I99" s="219">
        <f t="shared" si="27"/>
        <v>0</v>
      </c>
      <c r="J99" s="219">
        <f t="shared" si="27"/>
        <v>0</v>
      </c>
      <c r="K99" s="219">
        <f t="shared" si="27"/>
        <v>0</v>
      </c>
      <c r="L99" s="219">
        <f t="shared" si="27"/>
        <v>0</v>
      </c>
      <c r="M99" s="219">
        <f t="shared" si="27"/>
        <v>0</v>
      </c>
      <c r="N99" s="219">
        <f t="shared" si="27"/>
        <v>0</v>
      </c>
      <c r="O99" s="219">
        <f t="shared" si="27"/>
        <v>0</v>
      </c>
      <c r="P99" s="219">
        <f t="shared" si="27"/>
        <v>0</v>
      </c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F99" s="296"/>
      <c r="AG99" s="296"/>
      <c r="AH99" s="296"/>
      <c r="AI99" s="296"/>
      <c r="AJ99" s="296"/>
      <c r="AK99" s="296"/>
      <c r="AL99" s="296"/>
      <c r="AM99" s="296"/>
      <c r="AN99" s="296"/>
      <c r="AO99" s="296"/>
      <c r="AP99" s="296"/>
      <c r="AQ99" s="296"/>
      <c r="AR99" s="296"/>
      <c r="AS99" s="296"/>
      <c r="AT99" s="296"/>
      <c r="AU99" s="296"/>
      <c r="AV99" s="296"/>
      <c r="AW99" s="296"/>
      <c r="AX99" s="296"/>
      <c r="AY99" s="296"/>
      <c r="AZ99" s="296"/>
      <c r="BA99" s="296"/>
      <c r="BB99" s="296"/>
      <c r="BC99" s="296"/>
      <c r="BD99" s="296"/>
      <c r="BE99" s="296"/>
      <c r="BF99" s="296"/>
      <c r="BG99" s="296"/>
      <c r="BH99" s="296"/>
      <c r="BI99" s="296"/>
      <c r="BJ99" s="296"/>
      <c r="BK99" s="296"/>
      <c r="BL99" s="296"/>
      <c r="BM99" s="296"/>
      <c r="BN99" s="296"/>
      <c r="BO99" s="296"/>
      <c r="BP99" s="296"/>
      <c r="BQ99" s="296"/>
      <c r="BR99" s="296"/>
      <c r="BS99" s="296"/>
    </row>
    <row r="100" spans="1:75">
      <c r="A100" s="112" t="s">
        <v>138</v>
      </c>
      <c r="B100" s="220">
        <f>ROUND(B99-B98,2)</f>
        <v>0</v>
      </c>
      <c r="C100" s="220">
        <f t="shared" ref="C100:P100" si="28">ROUND(C99-C98,2)</f>
        <v>0</v>
      </c>
      <c r="D100" s="220">
        <f t="shared" si="28"/>
        <v>0</v>
      </c>
      <c r="E100" s="220">
        <f t="shared" si="28"/>
        <v>0</v>
      </c>
      <c r="F100" s="220">
        <f t="shared" si="28"/>
        <v>0</v>
      </c>
      <c r="G100" s="220">
        <f t="shared" si="28"/>
        <v>0</v>
      </c>
      <c r="H100" s="220">
        <f t="shared" si="28"/>
        <v>0</v>
      </c>
      <c r="I100" s="220">
        <f t="shared" si="28"/>
        <v>0</v>
      </c>
      <c r="J100" s="220">
        <f t="shared" si="28"/>
        <v>0</v>
      </c>
      <c r="K100" s="220">
        <f t="shared" si="28"/>
        <v>0</v>
      </c>
      <c r="L100" s="220">
        <f t="shared" si="28"/>
        <v>0</v>
      </c>
      <c r="M100" s="220">
        <f t="shared" si="28"/>
        <v>0</v>
      </c>
      <c r="N100" s="220">
        <f t="shared" si="28"/>
        <v>0</v>
      </c>
      <c r="O100" s="220">
        <f t="shared" si="28"/>
        <v>0</v>
      </c>
      <c r="P100" s="220">
        <f t="shared" si="28"/>
        <v>0</v>
      </c>
      <c r="Q100" s="12"/>
      <c r="R100" s="12"/>
      <c r="S100" s="12"/>
      <c r="T100" s="12"/>
      <c r="BT100" s="13"/>
      <c r="BU100" s="13"/>
      <c r="BV100" s="13"/>
      <c r="BW100" s="13"/>
    </row>
    <row r="103" spans="1:75" ht="15.75">
      <c r="A103" s="379" t="s">
        <v>148</v>
      </c>
      <c r="B103" s="379"/>
      <c r="C103" s="379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</row>
    <row r="104" spans="1:75" ht="15.75">
      <c r="A104" s="134"/>
      <c r="B104" s="134"/>
      <c r="C104" s="134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</row>
    <row r="105" spans="1:75">
      <c r="A105" s="120" t="s">
        <v>18</v>
      </c>
      <c r="B105" s="120" t="s">
        <v>85</v>
      </c>
      <c r="C105" s="120" t="s">
        <v>86</v>
      </c>
      <c r="D105" s="128" t="s">
        <v>87</v>
      </c>
      <c r="E105" s="32" t="s">
        <v>88</v>
      </c>
      <c r="F105" s="32" t="s">
        <v>89</v>
      </c>
      <c r="G105" s="32" t="s">
        <v>90</v>
      </c>
      <c r="H105" s="32" t="s">
        <v>91</v>
      </c>
      <c r="I105" s="32" t="s">
        <v>92</v>
      </c>
      <c r="J105" s="32" t="s">
        <v>93</v>
      </c>
      <c r="K105" s="32" t="s">
        <v>94</v>
      </c>
      <c r="L105" s="32" t="s">
        <v>95</v>
      </c>
      <c r="M105" s="32" t="s">
        <v>96</v>
      </c>
      <c r="N105" s="32" t="s">
        <v>97</v>
      </c>
      <c r="O105" s="32" t="s">
        <v>98</v>
      </c>
      <c r="P105" s="32" t="s">
        <v>99</v>
      </c>
      <c r="Q105" s="12"/>
      <c r="R105" s="12"/>
      <c r="S105" s="12"/>
      <c r="T105" s="12"/>
      <c r="BT105" s="13"/>
      <c r="BU105" s="13"/>
      <c r="BV105" s="13"/>
      <c r="BW105" s="13"/>
    </row>
    <row r="106" spans="1:75">
      <c r="A106" s="132" t="str">
        <f>A92</f>
        <v>I.Zużycie materiałów i energii</v>
      </c>
      <c r="B106" s="133"/>
      <c r="C106" s="133"/>
      <c r="D106" s="12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2"/>
      <c r="R106" s="12"/>
      <c r="S106" s="12"/>
      <c r="T106" s="12"/>
      <c r="BT106" s="13"/>
      <c r="BU106" s="13"/>
      <c r="BV106" s="13"/>
      <c r="BW106" s="13"/>
    </row>
    <row r="107" spans="1:75">
      <c r="A107" s="130" t="str">
        <f t="shared" ref="A107:A112" si="29">A93</f>
        <v>II.Podatki i inne opłaty</v>
      </c>
      <c r="B107" s="131"/>
      <c r="C107" s="131"/>
      <c r="D107" s="108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2"/>
      <c r="R107" s="12"/>
      <c r="S107" s="12"/>
      <c r="T107" s="12"/>
      <c r="BT107" s="13"/>
      <c r="BU107" s="13"/>
      <c r="BV107" s="13"/>
      <c r="BW107" s="13"/>
    </row>
    <row r="108" spans="1:75">
      <c r="A108" s="26" t="str">
        <f t="shared" si="29"/>
        <v>III. Wynagrodzenia</v>
      </c>
      <c r="B108" s="108"/>
      <c r="C108" s="108"/>
      <c r="D108" s="108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2"/>
      <c r="R108" s="12"/>
      <c r="S108" s="12"/>
      <c r="T108" s="12"/>
      <c r="BT108" s="13"/>
      <c r="BU108" s="13"/>
      <c r="BV108" s="13"/>
      <c r="BW108" s="13"/>
    </row>
    <row r="109" spans="1:75">
      <c r="A109" s="26" t="str">
        <f t="shared" si="29"/>
        <v>IV.Narzuty na wynagrodzenia</v>
      </c>
      <c r="B109" s="108"/>
      <c r="C109" s="108"/>
      <c r="D109" s="108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2"/>
      <c r="R109" s="12"/>
      <c r="S109" s="12"/>
      <c r="T109" s="12"/>
      <c r="BT109" s="13"/>
      <c r="BU109" s="13"/>
      <c r="BV109" s="13"/>
      <c r="BW109" s="13"/>
    </row>
    <row r="110" spans="1:75">
      <c r="A110" s="26" t="str">
        <f t="shared" si="29"/>
        <v>V.Usługi obce</v>
      </c>
      <c r="B110" s="108"/>
      <c r="C110" s="108"/>
      <c r="D110" s="108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2"/>
      <c r="R110" s="12"/>
      <c r="S110" s="12"/>
      <c r="T110" s="12"/>
      <c r="BT110" s="13"/>
      <c r="BU110" s="13"/>
      <c r="BV110" s="13"/>
      <c r="BW110" s="13"/>
    </row>
    <row r="111" spans="1:75">
      <c r="A111" s="26" t="str">
        <f t="shared" si="29"/>
        <v>VI. Pozostałe koszty</v>
      </c>
      <c r="B111" s="108"/>
      <c r="C111" s="108"/>
      <c r="D111" s="108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10"/>
      <c r="P111" s="109"/>
      <c r="Q111" s="12"/>
      <c r="R111" s="12"/>
      <c r="S111" s="12"/>
      <c r="T111" s="12"/>
      <c r="BT111" s="13"/>
      <c r="BU111" s="13"/>
      <c r="BV111" s="13"/>
      <c r="BW111" s="13"/>
    </row>
    <row r="112" spans="1:75">
      <c r="A112" s="26" t="str">
        <f t="shared" si="29"/>
        <v>VII.Amortyzacja</v>
      </c>
      <c r="B112" s="108"/>
      <c r="C112" s="108"/>
      <c r="D112" s="108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10"/>
      <c r="P112" s="109"/>
      <c r="Q112" s="12"/>
      <c r="R112" s="12"/>
      <c r="S112" s="12"/>
      <c r="T112" s="12"/>
      <c r="BT112" s="13"/>
      <c r="BU112" s="13"/>
      <c r="BV112" s="13"/>
      <c r="BW112" s="13"/>
    </row>
    <row r="113" spans="1:75">
      <c r="A113" s="111" t="s">
        <v>137</v>
      </c>
      <c r="B113" s="219">
        <f>ROUND(SUM(B106:B112),2)</f>
        <v>0</v>
      </c>
      <c r="C113" s="219">
        <f t="shared" ref="C113:P113" si="30">ROUND(SUM(C106:C112),2)</f>
        <v>0</v>
      </c>
      <c r="D113" s="219">
        <f t="shared" si="30"/>
        <v>0</v>
      </c>
      <c r="E113" s="219">
        <f t="shared" si="30"/>
        <v>0</v>
      </c>
      <c r="F113" s="219">
        <f t="shared" si="30"/>
        <v>0</v>
      </c>
      <c r="G113" s="219">
        <f t="shared" si="30"/>
        <v>0</v>
      </c>
      <c r="H113" s="219">
        <f t="shared" si="30"/>
        <v>0</v>
      </c>
      <c r="I113" s="219">
        <f t="shared" si="30"/>
        <v>0</v>
      </c>
      <c r="J113" s="219">
        <f t="shared" si="30"/>
        <v>0</v>
      </c>
      <c r="K113" s="219">
        <f t="shared" si="30"/>
        <v>0</v>
      </c>
      <c r="L113" s="219">
        <f t="shared" si="30"/>
        <v>0</v>
      </c>
      <c r="M113" s="219">
        <f t="shared" si="30"/>
        <v>0</v>
      </c>
      <c r="N113" s="219">
        <f t="shared" si="30"/>
        <v>0</v>
      </c>
      <c r="O113" s="219">
        <f t="shared" si="30"/>
        <v>0</v>
      </c>
      <c r="P113" s="219">
        <f t="shared" si="30"/>
        <v>0</v>
      </c>
      <c r="Q113" s="12"/>
      <c r="R113" s="12"/>
      <c r="S113" s="12"/>
      <c r="T113" s="12"/>
      <c r="BT113" s="13"/>
      <c r="BU113" s="13"/>
      <c r="BV113" s="13"/>
      <c r="BW113" s="13"/>
    </row>
    <row r="114" spans="1:75">
      <c r="A114" s="112" t="s">
        <v>138</v>
      </c>
      <c r="B114" s="220">
        <f>ROUND(B113-B112,2)</f>
        <v>0</v>
      </c>
      <c r="C114" s="220">
        <f t="shared" ref="C114:P114" si="31">ROUND(C113-C112,2)</f>
        <v>0</v>
      </c>
      <c r="D114" s="220">
        <f t="shared" si="31"/>
        <v>0</v>
      </c>
      <c r="E114" s="220">
        <f t="shared" si="31"/>
        <v>0</v>
      </c>
      <c r="F114" s="220">
        <f t="shared" si="31"/>
        <v>0</v>
      </c>
      <c r="G114" s="220">
        <f t="shared" si="31"/>
        <v>0</v>
      </c>
      <c r="H114" s="220">
        <f t="shared" si="31"/>
        <v>0</v>
      </c>
      <c r="I114" s="220">
        <f t="shared" si="31"/>
        <v>0</v>
      </c>
      <c r="J114" s="220">
        <f t="shared" si="31"/>
        <v>0</v>
      </c>
      <c r="K114" s="220">
        <f t="shared" si="31"/>
        <v>0</v>
      </c>
      <c r="L114" s="220">
        <f t="shared" si="31"/>
        <v>0</v>
      </c>
      <c r="M114" s="220">
        <f t="shared" si="31"/>
        <v>0</v>
      </c>
      <c r="N114" s="220">
        <f t="shared" si="31"/>
        <v>0</v>
      </c>
      <c r="O114" s="220">
        <f t="shared" si="31"/>
        <v>0</v>
      </c>
      <c r="P114" s="220">
        <f t="shared" si="31"/>
        <v>0</v>
      </c>
      <c r="Q114" s="12"/>
      <c r="R114" s="12"/>
      <c r="S114" s="12"/>
      <c r="T114" s="12"/>
      <c r="BT114" s="13"/>
      <c r="BU114" s="13"/>
      <c r="BV114" s="13"/>
      <c r="BW114" s="13"/>
    </row>
    <row r="117" spans="1:75" ht="15.75">
      <c r="A117" s="379" t="s">
        <v>149</v>
      </c>
      <c r="B117" s="379"/>
      <c r="C117" s="379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</row>
    <row r="118" spans="1:75" ht="15.75">
      <c r="A118" s="134"/>
      <c r="B118" s="134"/>
      <c r="C118" s="13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</row>
    <row r="119" spans="1:75">
      <c r="A119" s="120" t="s">
        <v>18</v>
      </c>
      <c r="B119" s="120" t="s">
        <v>85</v>
      </c>
      <c r="C119" s="120" t="s">
        <v>86</v>
      </c>
      <c r="D119" s="128" t="s">
        <v>87</v>
      </c>
      <c r="E119" s="32" t="s">
        <v>88</v>
      </c>
      <c r="F119" s="32" t="s">
        <v>89</v>
      </c>
      <c r="G119" s="32" t="s">
        <v>90</v>
      </c>
      <c r="H119" s="32" t="s">
        <v>91</v>
      </c>
      <c r="I119" s="32" t="s">
        <v>92</v>
      </c>
      <c r="J119" s="32" t="s">
        <v>93</v>
      </c>
      <c r="K119" s="32" t="s">
        <v>94</v>
      </c>
      <c r="L119" s="32" t="s">
        <v>95</v>
      </c>
      <c r="M119" s="32" t="s">
        <v>96</v>
      </c>
      <c r="N119" s="32" t="s">
        <v>97</v>
      </c>
      <c r="O119" s="32" t="s">
        <v>98</v>
      </c>
      <c r="P119" s="32" t="s">
        <v>99</v>
      </c>
      <c r="Q119" s="12"/>
      <c r="R119" s="12"/>
      <c r="S119" s="12"/>
      <c r="T119" s="12"/>
      <c r="BT119" s="13"/>
      <c r="BU119" s="13"/>
      <c r="BV119" s="13"/>
      <c r="BW119" s="13"/>
    </row>
    <row r="120" spans="1:75">
      <c r="A120" s="130" t="str">
        <f>A106</f>
        <v>I.Zużycie materiałów i energii</v>
      </c>
      <c r="B120" s="207"/>
      <c r="C120" s="207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12"/>
      <c r="R120" s="12"/>
      <c r="S120" s="12"/>
      <c r="T120" s="12"/>
      <c r="BT120" s="13"/>
      <c r="BU120" s="13"/>
      <c r="BV120" s="13"/>
      <c r="BW120" s="13"/>
    </row>
    <row r="121" spans="1:75">
      <c r="A121" s="26" t="str">
        <f t="shared" ref="A121:A126" si="32">A107</f>
        <v>II.Podatki i inne opłaty</v>
      </c>
      <c r="B121" s="208"/>
      <c r="C121" s="208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12"/>
      <c r="R121" s="12"/>
      <c r="S121" s="12"/>
      <c r="T121" s="12"/>
      <c r="BT121" s="13"/>
      <c r="BU121" s="13"/>
      <c r="BV121" s="13"/>
      <c r="BW121" s="13"/>
    </row>
    <row r="122" spans="1:75">
      <c r="A122" s="26" t="str">
        <f t="shared" si="32"/>
        <v>III. Wynagrodzenia</v>
      </c>
      <c r="B122" s="208"/>
      <c r="C122" s="208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12"/>
      <c r="R122" s="12"/>
      <c r="S122" s="12"/>
      <c r="T122" s="12"/>
      <c r="BT122" s="13"/>
      <c r="BU122" s="13"/>
      <c r="BV122" s="13"/>
      <c r="BW122" s="13"/>
    </row>
    <row r="123" spans="1:75">
      <c r="A123" s="26" t="str">
        <f t="shared" si="32"/>
        <v>IV.Narzuty na wynagrodzenia</v>
      </c>
      <c r="B123" s="208"/>
      <c r="C123" s="208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12"/>
      <c r="R123" s="12"/>
      <c r="S123" s="12"/>
      <c r="T123" s="12"/>
      <c r="BT123" s="13"/>
      <c r="BU123" s="13"/>
      <c r="BV123" s="13"/>
      <c r="BW123" s="13"/>
    </row>
    <row r="124" spans="1:75">
      <c r="A124" s="26" t="str">
        <f t="shared" si="32"/>
        <v>V.Usługi obce</v>
      </c>
      <c r="B124" s="208"/>
      <c r="C124" s="208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12"/>
      <c r="R124" s="12"/>
      <c r="S124" s="12"/>
      <c r="T124" s="12"/>
      <c r="BT124" s="13"/>
      <c r="BU124" s="13"/>
      <c r="BV124" s="13"/>
      <c r="BW124" s="13"/>
    </row>
    <row r="125" spans="1:75">
      <c r="A125" s="26" t="str">
        <f t="shared" si="32"/>
        <v>VI. Pozostałe koszty</v>
      </c>
      <c r="B125" s="208"/>
      <c r="C125" s="208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12"/>
      <c r="R125" s="12"/>
      <c r="S125" s="12"/>
      <c r="T125" s="12"/>
      <c r="BT125" s="13"/>
      <c r="BU125" s="13"/>
      <c r="BV125" s="13"/>
      <c r="BW125" s="13"/>
    </row>
    <row r="126" spans="1:75">
      <c r="A126" s="26" t="str">
        <f t="shared" si="32"/>
        <v>VII.Amortyzacja</v>
      </c>
      <c r="B126" s="208"/>
      <c r="C126" s="208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12"/>
      <c r="R126" s="12"/>
      <c r="S126" s="12"/>
      <c r="T126" s="12"/>
      <c r="BT126" s="13"/>
      <c r="BU126" s="13"/>
      <c r="BV126" s="13"/>
      <c r="BW126" s="13"/>
    </row>
    <row r="127" spans="1:75">
      <c r="A127" s="111" t="s">
        <v>137</v>
      </c>
      <c r="B127" s="219">
        <f>ROUND(SUM(B120:B126),2)</f>
        <v>0</v>
      </c>
      <c r="C127" s="219">
        <f t="shared" ref="C127:P127" si="33">ROUND(SUM(C120:C126),2)</f>
        <v>0</v>
      </c>
      <c r="D127" s="219">
        <f t="shared" si="33"/>
        <v>0</v>
      </c>
      <c r="E127" s="219">
        <f t="shared" si="33"/>
        <v>0</v>
      </c>
      <c r="F127" s="219">
        <f t="shared" si="33"/>
        <v>0</v>
      </c>
      <c r="G127" s="219">
        <f t="shared" si="33"/>
        <v>0</v>
      </c>
      <c r="H127" s="219">
        <f t="shared" si="33"/>
        <v>0</v>
      </c>
      <c r="I127" s="219">
        <f t="shared" si="33"/>
        <v>0</v>
      </c>
      <c r="J127" s="219">
        <f t="shared" si="33"/>
        <v>0</v>
      </c>
      <c r="K127" s="219">
        <f t="shared" si="33"/>
        <v>0</v>
      </c>
      <c r="L127" s="219">
        <f t="shared" si="33"/>
        <v>0</v>
      </c>
      <c r="M127" s="219">
        <f t="shared" si="33"/>
        <v>0</v>
      </c>
      <c r="N127" s="219">
        <f t="shared" si="33"/>
        <v>0</v>
      </c>
      <c r="O127" s="219">
        <f t="shared" si="33"/>
        <v>0</v>
      </c>
      <c r="P127" s="219">
        <f t="shared" si="33"/>
        <v>0</v>
      </c>
      <c r="Q127" s="12"/>
      <c r="R127" s="12"/>
      <c r="S127" s="12"/>
      <c r="T127" s="12"/>
      <c r="BT127" s="13"/>
      <c r="BU127" s="13"/>
      <c r="BV127" s="13"/>
      <c r="BW127" s="13"/>
    </row>
    <row r="128" spans="1:75">
      <c r="A128" s="112" t="s">
        <v>138</v>
      </c>
      <c r="B128" s="220">
        <f>ROUND(B127-B126,2)</f>
        <v>0</v>
      </c>
      <c r="C128" s="220">
        <f t="shared" ref="C128:P128" si="34">ROUND(C127-C126,2)</f>
        <v>0</v>
      </c>
      <c r="D128" s="220">
        <f t="shared" si="34"/>
        <v>0</v>
      </c>
      <c r="E128" s="220">
        <f t="shared" si="34"/>
        <v>0</v>
      </c>
      <c r="F128" s="220">
        <f t="shared" si="34"/>
        <v>0</v>
      </c>
      <c r="G128" s="220">
        <f t="shared" si="34"/>
        <v>0</v>
      </c>
      <c r="H128" s="220">
        <f t="shared" si="34"/>
        <v>0</v>
      </c>
      <c r="I128" s="220">
        <f t="shared" si="34"/>
        <v>0</v>
      </c>
      <c r="J128" s="220">
        <f t="shared" si="34"/>
        <v>0</v>
      </c>
      <c r="K128" s="220">
        <f t="shared" si="34"/>
        <v>0</v>
      </c>
      <c r="L128" s="220">
        <f t="shared" si="34"/>
        <v>0</v>
      </c>
      <c r="M128" s="220">
        <f t="shared" si="34"/>
        <v>0</v>
      </c>
      <c r="N128" s="220">
        <f t="shared" si="34"/>
        <v>0</v>
      </c>
      <c r="O128" s="220">
        <f t="shared" si="34"/>
        <v>0</v>
      </c>
      <c r="P128" s="220">
        <f t="shared" si="34"/>
        <v>0</v>
      </c>
      <c r="Q128" s="12"/>
      <c r="R128" s="12"/>
      <c r="S128" s="12"/>
      <c r="T128" s="12"/>
      <c r="BT128" s="13"/>
      <c r="BU128" s="13"/>
      <c r="BV128" s="13"/>
      <c r="BW128" s="13"/>
    </row>
    <row r="130" spans="1:75" ht="15.75">
      <c r="A130" s="115" t="s">
        <v>122</v>
      </c>
      <c r="B130" s="116"/>
      <c r="C130" s="116"/>
    </row>
    <row r="131" spans="1:75" ht="15.75">
      <c r="A131" s="115" t="s">
        <v>139</v>
      </c>
      <c r="B131" s="114"/>
      <c r="C131" s="115"/>
    </row>
    <row r="132" spans="1:75">
      <c r="A132" s="387" t="s">
        <v>128</v>
      </c>
      <c r="B132" s="387"/>
      <c r="C132" s="387"/>
      <c r="D132" s="387"/>
      <c r="E132" s="387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  <c r="S132" s="387"/>
      <c r="T132" s="387"/>
      <c r="U132" s="387"/>
    </row>
    <row r="133" spans="1:75">
      <c r="A133" s="64" t="s">
        <v>0</v>
      </c>
      <c r="B133" s="113" t="str">
        <f>B91</f>
        <v>n</v>
      </c>
      <c r="C133" s="113" t="str">
        <f t="shared" ref="C133:M133" si="35">C91</f>
        <v>n+1</v>
      </c>
      <c r="D133" s="113" t="str">
        <f t="shared" si="35"/>
        <v>n+2</v>
      </c>
      <c r="E133" s="113" t="str">
        <f t="shared" si="35"/>
        <v>n+3</v>
      </c>
      <c r="F133" s="113" t="str">
        <f t="shared" si="35"/>
        <v>n+4</v>
      </c>
      <c r="G133" s="113" t="str">
        <f t="shared" si="35"/>
        <v>n+5</v>
      </c>
      <c r="H133" s="113" t="str">
        <f t="shared" si="35"/>
        <v>n+6</v>
      </c>
      <c r="I133" s="113" t="str">
        <f t="shared" si="35"/>
        <v>n+7</v>
      </c>
      <c r="J133" s="113" t="str">
        <f t="shared" si="35"/>
        <v>n+8</v>
      </c>
      <c r="K133" s="113" t="str">
        <f t="shared" si="35"/>
        <v>n+9</v>
      </c>
      <c r="L133" s="113" t="str">
        <f t="shared" si="35"/>
        <v>n+10</v>
      </c>
      <c r="M133" s="113" t="str">
        <f t="shared" si="35"/>
        <v>n+11</v>
      </c>
      <c r="N133" s="113" t="str">
        <f>N91</f>
        <v>n+12</v>
      </c>
      <c r="O133" s="113" t="str">
        <f>O91</f>
        <v>n+13</v>
      </c>
      <c r="P133" s="113" t="str">
        <f>P91</f>
        <v>n+14</v>
      </c>
      <c r="Q133" s="12"/>
      <c r="R133" s="12"/>
      <c r="S133" s="12"/>
      <c r="T133" s="12"/>
      <c r="BT133" s="13"/>
      <c r="BU133" s="13"/>
      <c r="BV133" s="13"/>
      <c r="BW133" s="13"/>
    </row>
    <row r="134" spans="1:75">
      <c r="A134" s="118" t="s">
        <v>19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297"/>
      <c r="R134" s="12"/>
      <c r="S134" s="12"/>
      <c r="T134" s="12"/>
      <c r="BT134" s="13"/>
      <c r="BU134" s="13"/>
      <c r="BV134" s="13"/>
      <c r="BW134" s="13"/>
    </row>
    <row r="135" spans="1:75">
      <c r="A135" s="118" t="s">
        <v>20</v>
      </c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297"/>
      <c r="R135" s="12"/>
      <c r="S135" s="12"/>
      <c r="T135" s="12"/>
      <c r="BT135" s="13"/>
      <c r="BU135" s="13"/>
      <c r="BV135" s="13"/>
      <c r="BW135" s="13"/>
    </row>
    <row r="136" spans="1:75">
      <c r="A136" s="118" t="s">
        <v>21</v>
      </c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297"/>
      <c r="R136" s="12"/>
      <c r="S136" s="12"/>
      <c r="T136" s="12"/>
      <c r="BT136" s="13"/>
      <c r="BU136" s="13"/>
      <c r="BV136" s="13"/>
      <c r="BW136" s="13"/>
    </row>
    <row r="137" spans="1:75">
      <c r="A137" s="118" t="s">
        <v>22</v>
      </c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297"/>
      <c r="R137" s="12"/>
      <c r="S137" s="12"/>
      <c r="T137" s="12"/>
      <c r="BT137" s="13"/>
      <c r="BU137" s="13"/>
      <c r="BV137" s="13"/>
      <c r="BW137" s="13"/>
    </row>
    <row r="138" spans="1:75">
      <c r="A138" s="118" t="s">
        <v>23</v>
      </c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297"/>
      <c r="R138" s="12"/>
      <c r="S138" s="12"/>
      <c r="T138" s="12"/>
      <c r="BT138" s="13"/>
      <c r="BU138" s="13"/>
      <c r="BV138" s="13"/>
      <c r="BW138" s="13"/>
    </row>
    <row r="139" spans="1:75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3"/>
      <c r="S139" s="223"/>
      <c r="T139" s="223"/>
      <c r="U139" s="298"/>
    </row>
    <row r="140" spans="1:75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3"/>
      <c r="S140" s="223"/>
      <c r="T140" s="223"/>
      <c r="U140" s="298"/>
    </row>
    <row r="141" spans="1:75" ht="15.75">
      <c r="A141" s="224" t="s">
        <v>140</v>
      </c>
      <c r="B141" s="225"/>
      <c r="C141" s="224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97"/>
    </row>
    <row r="142" spans="1:75">
      <c r="A142" s="374" t="s">
        <v>128</v>
      </c>
      <c r="B142" s="374"/>
      <c r="C142" s="374"/>
      <c r="D142" s="374"/>
      <c r="E142" s="374"/>
      <c r="F142" s="374"/>
      <c r="G142" s="374"/>
      <c r="H142" s="374"/>
      <c r="I142" s="374"/>
      <c r="J142" s="374"/>
      <c r="K142" s="374"/>
      <c r="L142" s="374"/>
      <c r="M142" s="374"/>
      <c r="N142" s="374"/>
      <c r="O142" s="374"/>
      <c r="P142" s="374"/>
      <c r="Q142" s="374"/>
      <c r="R142" s="374"/>
      <c r="S142" s="374"/>
      <c r="T142" s="374"/>
      <c r="U142" s="374"/>
    </row>
    <row r="143" spans="1:75">
      <c r="A143" s="227" t="s">
        <v>0</v>
      </c>
      <c r="B143" s="156" t="str">
        <f>B119</f>
        <v>n</v>
      </c>
      <c r="C143" s="156" t="str">
        <f t="shared" ref="C143:M143" si="36">C119</f>
        <v>n+1</v>
      </c>
      <c r="D143" s="156" t="str">
        <f t="shared" si="36"/>
        <v>n+2</v>
      </c>
      <c r="E143" s="156" t="str">
        <f t="shared" si="36"/>
        <v>n+3</v>
      </c>
      <c r="F143" s="156" t="str">
        <f t="shared" si="36"/>
        <v>n+4</v>
      </c>
      <c r="G143" s="156" t="str">
        <f t="shared" si="36"/>
        <v>n+5</v>
      </c>
      <c r="H143" s="156" t="str">
        <f t="shared" si="36"/>
        <v>n+6</v>
      </c>
      <c r="I143" s="156" t="str">
        <f t="shared" si="36"/>
        <v>n+7</v>
      </c>
      <c r="J143" s="156" t="str">
        <f t="shared" si="36"/>
        <v>n+8</v>
      </c>
      <c r="K143" s="156" t="str">
        <f t="shared" si="36"/>
        <v>n+9</v>
      </c>
      <c r="L143" s="156" t="str">
        <f t="shared" si="36"/>
        <v>n+10</v>
      </c>
      <c r="M143" s="156" t="str">
        <f t="shared" si="36"/>
        <v>n+11</v>
      </c>
      <c r="N143" s="156" t="str">
        <f>N119</f>
        <v>n+12</v>
      </c>
      <c r="O143" s="156" t="str">
        <f>O119</f>
        <v>n+13</v>
      </c>
      <c r="P143" s="156" t="str">
        <f>P119</f>
        <v>n+14</v>
      </c>
      <c r="Q143" s="297"/>
      <c r="R143" s="12"/>
      <c r="S143" s="12"/>
      <c r="T143" s="12"/>
      <c r="BT143" s="13"/>
      <c r="BU143" s="13"/>
      <c r="BV143" s="13"/>
      <c r="BW143" s="13"/>
    </row>
    <row r="144" spans="1:75">
      <c r="A144" s="118" t="s">
        <v>19</v>
      </c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297"/>
      <c r="R144" s="12"/>
      <c r="S144" s="12"/>
      <c r="T144" s="12"/>
      <c r="BT144" s="13"/>
      <c r="BU144" s="13"/>
      <c r="BV144" s="13"/>
      <c r="BW144" s="13"/>
    </row>
    <row r="145" spans="1:75">
      <c r="A145" s="118" t="s">
        <v>20</v>
      </c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297"/>
      <c r="R145" s="12"/>
      <c r="S145" s="12"/>
      <c r="T145" s="12"/>
      <c r="BT145" s="13"/>
      <c r="BU145" s="13"/>
      <c r="BV145" s="13"/>
      <c r="BW145" s="13"/>
    </row>
    <row r="146" spans="1:75">
      <c r="A146" s="118" t="s">
        <v>21</v>
      </c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297"/>
      <c r="R146" s="12"/>
      <c r="S146" s="12"/>
      <c r="T146" s="12"/>
      <c r="BT146" s="13"/>
      <c r="BU146" s="13"/>
      <c r="BV146" s="13"/>
      <c r="BW146" s="13"/>
    </row>
    <row r="147" spans="1:75">
      <c r="A147" s="118" t="s">
        <v>22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297"/>
      <c r="R147" s="12"/>
      <c r="S147" s="12"/>
      <c r="T147" s="12"/>
      <c r="BT147" s="13"/>
      <c r="BU147" s="13"/>
      <c r="BV147" s="13"/>
      <c r="BW147" s="13"/>
    </row>
    <row r="148" spans="1:75">
      <c r="A148" s="118" t="s">
        <v>23</v>
      </c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297"/>
      <c r="R148" s="12"/>
      <c r="S148" s="12"/>
      <c r="T148" s="12"/>
      <c r="BT148" s="13"/>
      <c r="BU148" s="13"/>
      <c r="BV148" s="13"/>
      <c r="BW148" s="13"/>
    </row>
    <row r="149" spans="1:75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3"/>
      <c r="S149" s="223"/>
      <c r="T149" s="223"/>
      <c r="U149" s="298"/>
    </row>
    <row r="150" spans="1:75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99"/>
    </row>
    <row r="151" spans="1:75" ht="15.75">
      <c r="A151" s="224" t="s">
        <v>141</v>
      </c>
      <c r="B151" s="225"/>
      <c r="C151" s="224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97"/>
    </row>
    <row r="152" spans="1:75">
      <c r="A152" s="374" t="s">
        <v>128</v>
      </c>
      <c r="B152" s="374"/>
      <c r="C152" s="374"/>
      <c r="D152" s="374"/>
      <c r="E152" s="374"/>
      <c r="F152" s="374"/>
      <c r="G152" s="374"/>
      <c r="H152" s="374"/>
      <c r="I152" s="374"/>
      <c r="J152" s="374"/>
      <c r="K152" s="374"/>
      <c r="L152" s="374"/>
      <c r="M152" s="374"/>
      <c r="N152" s="374"/>
      <c r="O152" s="374"/>
      <c r="P152" s="374"/>
      <c r="Q152" s="374"/>
      <c r="R152" s="374"/>
      <c r="S152" s="374"/>
      <c r="T152" s="374"/>
      <c r="U152" s="374"/>
    </row>
    <row r="153" spans="1:75">
      <c r="A153" s="227" t="s">
        <v>0</v>
      </c>
      <c r="B153" s="156" t="str">
        <f>B143</f>
        <v>n</v>
      </c>
      <c r="C153" s="156" t="str">
        <f t="shared" ref="C153:M153" si="37">C143</f>
        <v>n+1</v>
      </c>
      <c r="D153" s="156" t="str">
        <f t="shared" si="37"/>
        <v>n+2</v>
      </c>
      <c r="E153" s="156" t="str">
        <f t="shared" si="37"/>
        <v>n+3</v>
      </c>
      <c r="F153" s="156" t="str">
        <f t="shared" si="37"/>
        <v>n+4</v>
      </c>
      <c r="G153" s="156" t="str">
        <f t="shared" si="37"/>
        <v>n+5</v>
      </c>
      <c r="H153" s="156" t="str">
        <f t="shared" si="37"/>
        <v>n+6</v>
      </c>
      <c r="I153" s="156" t="str">
        <f t="shared" si="37"/>
        <v>n+7</v>
      </c>
      <c r="J153" s="156" t="str">
        <f t="shared" si="37"/>
        <v>n+8</v>
      </c>
      <c r="K153" s="156" t="str">
        <f t="shared" si="37"/>
        <v>n+9</v>
      </c>
      <c r="L153" s="156" t="str">
        <f t="shared" si="37"/>
        <v>n+10</v>
      </c>
      <c r="M153" s="156" t="str">
        <f t="shared" si="37"/>
        <v>n+11</v>
      </c>
      <c r="N153" s="156" t="str">
        <f>N143</f>
        <v>n+12</v>
      </c>
      <c r="O153" s="156" t="str">
        <f>O143</f>
        <v>n+13</v>
      </c>
      <c r="P153" s="156" t="str">
        <f>P143</f>
        <v>n+14</v>
      </c>
      <c r="Q153" s="297"/>
      <c r="R153" s="12"/>
      <c r="S153" s="12"/>
      <c r="T153" s="12"/>
      <c r="BT153" s="13"/>
      <c r="BU153" s="13"/>
      <c r="BV153" s="13"/>
      <c r="BW153" s="13"/>
    </row>
    <row r="154" spans="1:75">
      <c r="A154" s="118" t="s">
        <v>214</v>
      </c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297"/>
      <c r="R154" s="12"/>
      <c r="S154" s="12"/>
      <c r="T154" s="12"/>
      <c r="BT154" s="13"/>
      <c r="BU154" s="13"/>
      <c r="BV154" s="13"/>
      <c r="BW154" s="13"/>
    </row>
    <row r="155" spans="1:75">
      <c r="A155" s="118" t="s">
        <v>211</v>
      </c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297"/>
      <c r="R155" s="12"/>
      <c r="S155" s="12"/>
      <c r="T155" s="12"/>
      <c r="BT155" s="13"/>
      <c r="BU155" s="13"/>
      <c r="BV155" s="13"/>
      <c r="BW155" s="13"/>
    </row>
    <row r="156" spans="1:75">
      <c r="A156" s="118" t="s">
        <v>215</v>
      </c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297"/>
      <c r="R156" s="12"/>
      <c r="S156" s="12"/>
      <c r="T156" s="12"/>
      <c r="BT156" s="13"/>
      <c r="BU156" s="13"/>
      <c r="BV156" s="13"/>
      <c r="BW156" s="13"/>
    </row>
    <row r="157" spans="1:75">
      <c r="A157" s="118" t="s">
        <v>22</v>
      </c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297"/>
      <c r="R157" s="12"/>
      <c r="S157" s="12"/>
      <c r="T157" s="12"/>
      <c r="BT157" s="13"/>
      <c r="BU157" s="13"/>
      <c r="BV157" s="13"/>
      <c r="BW157" s="13"/>
    </row>
    <row r="158" spans="1:75">
      <c r="A158" s="118" t="s">
        <v>23</v>
      </c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297"/>
      <c r="R158" s="12"/>
      <c r="S158" s="12"/>
      <c r="T158" s="12"/>
      <c r="BT158" s="13"/>
      <c r="BU158" s="13"/>
      <c r="BV158" s="13"/>
      <c r="BW158" s="13"/>
    </row>
    <row r="159" spans="1:75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99"/>
    </row>
    <row r="160" spans="1:75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99"/>
    </row>
    <row r="161" spans="1:75" ht="15.75">
      <c r="A161" s="224" t="s">
        <v>139</v>
      </c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99"/>
    </row>
    <row r="162" spans="1:75">
      <c r="A162" s="374" t="s">
        <v>129</v>
      </c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</row>
    <row r="163" spans="1:75">
      <c r="A163" s="228" t="s">
        <v>0</v>
      </c>
      <c r="B163" s="156" t="str">
        <f>B133</f>
        <v>n</v>
      </c>
      <c r="C163" s="156" t="str">
        <f t="shared" ref="C163:M163" si="38">C133</f>
        <v>n+1</v>
      </c>
      <c r="D163" s="156" t="str">
        <f t="shared" si="38"/>
        <v>n+2</v>
      </c>
      <c r="E163" s="156" t="str">
        <f t="shared" si="38"/>
        <v>n+3</v>
      </c>
      <c r="F163" s="156" t="str">
        <f t="shared" si="38"/>
        <v>n+4</v>
      </c>
      <c r="G163" s="156" t="str">
        <f t="shared" si="38"/>
        <v>n+5</v>
      </c>
      <c r="H163" s="156" t="str">
        <f t="shared" si="38"/>
        <v>n+6</v>
      </c>
      <c r="I163" s="156" t="str">
        <f t="shared" si="38"/>
        <v>n+7</v>
      </c>
      <c r="J163" s="156" t="str">
        <f t="shared" si="38"/>
        <v>n+8</v>
      </c>
      <c r="K163" s="156" t="str">
        <f t="shared" si="38"/>
        <v>n+9</v>
      </c>
      <c r="L163" s="156" t="str">
        <f t="shared" si="38"/>
        <v>n+10</v>
      </c>
      <c r="M163" s="156" t="str">
        <f t="shared" si="38"/>
        <v>n+11</v>
      </c>
      <c r="N163" s="156" t="str">
        <f>N133</f>
        <v>n+12</v>
      </c>
      <c r="O163" s="156" t="str">
        <f>O133</f>
        <v>n+13</v>
      </c>
      <c r="P163" s="156" t="str">
        <f>P133</f>
        <v>n+14</v>
      </c>
      <c r="Q163" s="297"/>
      <c r="R163" s="12"/>
      <c r="S163" s="12"/>
      <c r="T163" s="12"/>
      <c r="BT163" s="13"/>
      <c r="BU163" s="13"/>
      <c r="BV163" s="13"/>
      <c r="BW163" s="13"/>
    </row>
    <row r="164" spans="1:75">
      <c r="A164" s="118" t="s">
        <v>24</v>
      </c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297"/>
      <c r="R164" s="12"/>
      <c r="S164" s="12"/>
      <c r="T164" s="12"/>
      <c r="BT164" s="13"/>
      <c r="BU164" s="13"/>
      <c r="BV164" s="13"/>
      <c r="BW164" s="13"/>
    </row>
    <row r="165" spans="1:75">
      <c r="A165" s="118" t="s">
        <v>25</v>
      </c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297"/>
      <c r="R165" s="12"/>
      <c r="S165" s="12"/>
      <c r="T165" s="12"/>
      <c r="BT165" s="13"/>
      <c r="BU165" s="13"/>
      <c r="BV165" s="13"/>
      <c r="BW165" s="13"/>
    </row>
    <row r="166" spans="1:75">
      <c r="A166" s="118" t="s">
        <v>26</v>
      </c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297"/>
      <c r="R166" s="12"/>
      <c r="S166" s="12"/>
      <c r="T166" s="12"/>
      <c r="BT166" s="13"/>
      <c r="BU166" s="13"/>
      <c r="BV166" s="13"/>
      <c r="BW166" s="13"/>
    </row>
    <row r="167" spans="1:75">
      <c r="A167" s="118" t="s">
        <v>27</v>
      </c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297"/>
      <c r="R167" s="12"/>
      <c r="S167" s="12"/>
      <c r="T167" s="12"/>
      <c r="BT167" s="13"/>
      <c r="BU167" s="13"/>
      <c r="BV167" s="13"/>
      <c r="BW167" s="13"/>
    </row>
    <row r="168" spans="1:75">
      <c r="A168" s="118" t="s">
        <v>28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297"/>
      <c r="R168" s="12"/>
      <c r="S168" s="12"/>
      <c r="T168" s="12"/>
      <c r="BT168" s="13"/>
      <c r="BU168" s="13"/>
      <c r="BV168" s="13"/>
      <c r="BW168" s="13"/>
    </row>
    <row r="169" spans="1:75">
      <c r="A169" s="118" t="s">
        <v>124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297"/>
      <c r="R169" s="12"/>
      <c r="S169" s="12"/>
      <c r="T169" s="12"/>
      <c r="BT169" s="13"/>
      <c r="BU169" s="13"/>
      <c r="BV169" s="13"/>
      <c r="BW169" s="13"/>
    </row>
    <row r="170" spans="1:75">
      <c r="A170" s="223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98"/>
    </row>
    <row r="171" spans="1:75">
      <c r="A171" s="223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98"/>
    </row>
    <row r="172" spans="1:75" ht="15.75">
      <c r="A172" s="224" t="s">
        <v>140</v>
      </c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99"/>
    </row>
    <row r="173" spans="1:75">
      <c r="A173" s="374" t="s">
        <v>129</v>
      </c>
      <c r="B173" s="374"/>
      <c r="C173" s="374"/>
      <c r="D173" s="374"/>
      <c r="E173" s="374"/>
      <c r="F173" s="374"/>
      <c r="G173" s="374"/>
      <c r="H173" s="374"/>
      <c r="I173" s="374"/>
      <c r="J173" s="374"/>
      <c r="K173" s="374"/>
      <c r="L173" s="374"/>
      <c r="M173" s="374"/>
      <c r="N173" s="374"/>
      <c r="O173" s="374"/>
      <c r="P173" s="374"/>
      <c r="Q173" s="374"/>
      <c r="R173" s="374"/>
      <c r="S173" s="374"/>
      <c r="T173" s="374"/>
      <c r="U173" s="374"/>
    </row>
    <row r="174" spans="1:75">
      <c r="A174" s="228" t="s">
        <v>0</v>
      </c>
      <c r="B174" s="156" t="str">
        <f>B163</f>
        <v>n</v>
      </c>
      <c r="C174" s="156" t="str">
        <f t="shared" ref="C174:M174" si="39">C163</f>
        <v>n+1</v>
      </c>
      <c r="D174" s="156" t="str">
        <f t="shared" si="39"/>
        <v>n+2</v>
      </c>
      <c r="E174" s="156" t="str">
        <f t="shared" si="39"/>
        <v>n+3</v>
      </c>
      <c r="F174" s="156" t="str">
        <f t="shared" si="39"/>
        <v>n+4</v>
      </c>
      <c r="G174" s="156" t="str">
        <f t="shared" si="39"/>
        <v>n+5</v>
      </c>
      <c r="H174" s="156" t="str">
        <f t="shared" si="39"/>
        <v>n+6</v>
      </c>
      <c r="I174" s="156" t="str">
        <f t="shared" si="39"/>
        <v>n+7</v>
      </c>
      <c r="J174" s="156" t="str">
        <f t="shared" si="39"/>
        <v>n+8</v>
      </c>
      <c r="K174" s="156" t="str">
        <f t="shared" si="39"/>
        <v>n+9</v>
      </c>
      <c r="L174" s="156" t="str">
        <f t="shared" si="39"/>
        <v>n+10</v>
      </c>
      <c r="M174" s="156" t="str">
        <f t="shared" si="39"/>
        <v>n+11</v>
      </c>
      <c r="N174" s="156" t="str">
        <f>N163</f>
        <v>n+12</v>
      </c>
      <c r="O174" s="156" t="str">
        <f>O163</f>
        <v>n+13</v>
      </c>
      <c r="P174" s="156" t="str">
        <f>P163</f>
        <v>n+14</v>
      </c>
      <c r="Q174" s="297"/>
      <c r="R174" s="12"/>
      <c r="S174" s="12"/>
      <c r="T174" s="12"/>
      <c r="BT174" s="13"/>
      <c r="BU174" s="13"/>
      <c r="BV174" s="13"/>
      <c r="BW174" s="13"/>
    </row>
    <row r="175" spans="1:75">
      <c r="A175" s="118" t="s">
        <v>24</v>
      </c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297"/>
      <c r="R175" s="12"/>
      <c r="S175" s="12"/>
      <c r="T175" s="12"/>
      <c r="BT175" s="13"/>
      <c r="BU175" s="13"/>
      <c r="BV175" s="13"/>
      <c r="BW175" s="13"/>
    </row>
    <row r="176" spans="1:75">
      <c r="A176" s="118" t="s">
        <v>25</v>
      </c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297"/>
      <c r="R176" s="12"/>
      <c r="S176" s="12"/>
      <c r="T176" s="12"/>
      <c r="BT176" s="13"/>
      <c r="BU176" s="13"/>
      <c r="BV176" s="13"/>
      <c r="BW176" s="13"/>
    </row>
    <row r="177" spans="1:75">
      <c r="A177" s="118" t="s">
        <v>26</v>
      </c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297"/>
      <c r="R177" s="12"/>
      <c r="S177" s="12"/>
      <c r="T177" s="12"/>
      <c r="BT177" s="13"/>
      <c r="BU177" s="13"/>
      <c r="BV177" s="13"/>
      <c r="BW177" s="13"/>
    </row>
    <row r="178" spans="1:75">
      <c r="A178" s="118" t="s">
        <v>27</v>
      </c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297"/>
      <c r="R178" s="12"/>
      <c r="S178" s="12"/>
      <c r="T178" s="12"/>
      <c r="BT178" s="13"/>
      <c r="BU178" s="13"/>
      <c r="BV178" s="13"/>
      <c r="BW178" s="13"/>
    </row>
    <row r="179" spans="1:75">
      <c r="A179" s="118" t="s">
        <v>28</v>
      </c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297"/>
      <c r="R179" s="12"/>
      <c r="S179" s="12"/>
      <c r="T179" s="12"/>
      <c r="BT179" s="13"/>
      <c r="BU179" s="13"/>
      <c r="BV179" s="13"/>
      <c r="BW179" s="13"/>
    </row>
    <row r="180" spans="1:75">
      <c r="A180" s="118" t="s">
        <v>124</v>
      </c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297"/>
      <c r="R180" s="12"/>
      <c r="S180" s="12"/>
      <c r="T180" s="12"/>
      <c r="BT180" s="13"/>
      <c r="BU180" s="13"/>
      <c r="BV180" s="13"/>
      <c r="BW180" s="13"/>
    </row>
    <row r="181" spans="1:75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98"/>
    </row>
    <row r="182" spans="1:75">
      <c r="A182" s="223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98"/>
    </row>
    <row r="183" spans="1:75" ht="15.75">
      <c r="A183" s="224" t="s">
        <v>142</v>
      </c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99"/>
    </row>
    <row r="184" spans="1:75">
      <c r="A184" s="374" t="s">
        <v>129</v>
      </c>
      <c r="B184" s="374"/>
      <c r="C184" s="374"/>
      <c r="D184" s="374"/>
      <c r="E184" s="374"/>
      <c r="F184" s="374"/>
      <c r="G184" s="374"/>
      <c r="H184" s="374"/>
      <c r="I184" s="374"/>
      <c r="J184" s="374"/>
      <c r="K184" s="374"/>
      <c r="L184" s="374"/>
      <c r="M184" s="374"/>
      <c r="N184" s="374"/>
      <c r="O184" s="374"/>
      <c r="P184" s="374"/>
      <c r="Q184" s="374"/>
      <c r="R184" s="374"/>
      <c r="S184" s="374"/>
      <c r="T184" s="374"/>
      <c r="U184" s="374"/>
    </row>
    <row r="185" spans="1:75">
      <c r="A185" s="228" t="s">
        <v>0</v>
      </c>
      <c r="B185" s="156" t="str">
        <f>B174</f>
        <v>n</v>
      </c>
      <c r="C185" s="156" t="str">
        <f t="shared" ref="C185:M185" si="40">C174</f>
        <v>n+1</v>
      </c>
      <c r="D185" s="156" t="str">
        <f t="shared" si="40"/>
        <v>n+2</v>
      </c>
      <c r="E185" s="156" t="str">
        <f t="shared" si="40"/>
        <v>n+3</v>
      </c>
      <c r="F185" s="156" t="str">
        <f t="shared" si="40"/>
        <v>n+4</v>
      </c>
      <c r="G185" s="156" t="str">
        <f t="shared" si="40"/>
        <v>n+5</v>
      </c>
      <c r="H185" s="156" t="str">
        <f t="shared" si="40"/>
        <v>n+6</v>
      </c>
      <c r="I185" s="156" t="str">
        <f t="shared" si="40"/>
        <v>n+7</v>
      </c>
      <c r="J185" s="156" t="str">
        <f t="shared" si="40"/>
        <v>n+8</v>
      </c>
      <c r="K185" s="156" t="str">
        <f t="shared" si="40"/>
        <v>n+9</v>
      </c>
      <c r="L185" s="156" t="str">
        <f t="shared" si="40"/>
        <v>n+10</v>
      </c>
      <c r="M185" s="156" t="str">
        <f t="shared" si="40"/>
        <v>n+11</v>
      </c>
      <c r="N185" s="156" t="str">
        <f>N174</f>
        <v>n+12</v>
      </c>
      <c r="O185" s="156" t="str">
        <f>O174</f>
        <v>n+13</v>
      </c>
      <c r="P185" s="156" t="str">
        <f>P174</f>
        <v>n+14</v>
      </c>
      <c r="Q185" s="297"/>
      <c r="R185" s="12"/>
      <c r="S185" s="12"/>
      <c r="T185" s="12"/>
      <c r="BT185" s="13"/>
      <c r="BU185" s="13"/>
      <c r="BV185" s="13"/>
      <c r="BW185" s="13"/>
    </row>
    <row r="186" spans="1:75">
      <c r="A186" s="118" t="str">
        <f>A154</f>
        <v>Internet</v>
      </c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297"/>
      <c r="R186" s="12"/>
      <c r="S186" s="12"/>
      <c r="T186" s="12"/>
      <c r="BT186" s="13"/>
      <c r="BU186" s="13"/>
      <c r="BV186" s="13"/>
      <c r="BW186" s="13"/>
    </row>
    <row r="187" spans="1:75">
      <c r="A187" s="118" t="str">
        <f>A155</f>
        <v>Telewizja</v>
      </c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297"/>
      <c r="R187" s="12"/>
      <c r="S187" s="12"/>
      <c r="T187" s="12"/>
      <c r="BT187" s="13"/>
      <c r="BU187" s="13"/>
      <c r="BV187" s="13"/>
      <c r="BW187" s="13"/>
    </row>
    <row r="188" spans="1:75">
      <c r="A188" s="118" t="str">
        <f>A156</f>
        <v>Transmisja danych</v>
      </c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297"/>
      <c r="R188" s="12"/>
      <c r="S188" s="12"/>
      <c r="T188" s="12"/>
      <c r="BT188" s="13"/>
      <c r="BU188" s="13"/>
      <c r="BV188" s="13"/>
      <c r="BW188" s="13"/>
    </row>
    <row r="189" spans="1:75">
      <c r="A189" s="118" t="s">
        <v>27</v>
      </c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297"/>
      <c r="R189" s="12"/>
      <c r="S189" s="12"/>
      <c r="T189" s="12"/>
      <c r="BT189" s="13"/>
      <c r="BU189" s="13"/>
      <c r="BV189" s="13"/>
      <c r="BW189" s="13"/>
    </row>
    <row r="190" spans="1:75">
      <c r="A190" s="118" t="s">
        <v>28</v>
      </c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297"/>
      <c r="R190" s="12"/>
      <c r="S190" s="12"/>
      <c r="T190" s="12"/>
      <c r="BT190" s="13"/>
      <c r="BU190" s="13"/>
      <c r="BV190" s="13"/>
      <c r="BW190" s="13"/>
    </row>
    <row r="191" spans="1:75">
      <c r="A191" s="118" t="s">
        <v>124</v>
      </c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297"/>
      <c r="R191" s="12"/>
      <c r="S191" s="12"/>
      <c r="T191" s="12"/>
      <c r="BT191" s="13"/>
      <c r="BU191" s="13"/>
      <c r="BV191" s="13"/>
      <c r="BW191" s="13"/>
    </row>
    <row r="192" spans="1:75">
      <c r="A192" s="299"/>
      <c r="B192" s="299"/>
      <c r="C192" s="299"/>
      <c r="D192" s="299"/>
      <c r="E192" s="299"/>
      <c r="F192" s="299"/>
      <c r="G192" s="299"/>
      <c r="H192" s="299"/>
      <c r="I192" s="299"/>
      <c r="J192" s="299"/>
      <c r="K192" s="299"/>
      <c r="L192" s="299"/>
      <c r="M192" s="299"/>
      <c r="N192" s="299"/>
      <c r="O192" s="299"/>
      <c r="P192" s="299"/>
      <c r="Q192" s="299"/>
      <c r="R192" s="299"/>
      <c r="S192" s="299"/>
      <c r="T192" s="299"/>
      <c r="U192" s="297"/>
    </row>
    <row r="193" spans="1:75">
      <c r="A193" s="223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98"/>
    </row>
    <row r="194" spans="1:75" ht="15.75">
      <c r="A194" s="224" t="s">
        <v>139</v>
      </c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99"/>
    </row>
    <row r="195" spans="1:75">
      <c r="A195" s="374" t="s">
        <v>143</v>
      </c>
      <c r="B195" s="374"/>
      <c r="C195" s="374"/>
      <c r="D195" s="374"/>
      <c r="E195" s="374"/>
      <c r="F195" s="374"/>
      <c r="G195" s="374"/>
      <c r="H195" s="374"/>
      <c r="I195" s="374"/>
      <c r="J195" s="374"/>
      <c r="K195" s="374"/>
      <c r="L195" s="374"/>
      <c r="M195" s="374"/>
      <c r="N195" s="374"/>
      <c r="O195" s="374"/>
      <c r="P195" s="374"/>
      <c r="Q195" s="374"/>
      <c r="R195" s="374"/>
      <c r="S195" s="374"/>
      <c r="T195" s="374"/>
      <c r="U195" s="374"/>
    </row>
    <row r="196" spans="1:75">
      <c r="A196" s="228" t="s">
        <v>0</v>
      </c>
      <c r="B196" s="156" t="str">
        <f>B185</f>
        <v>n</v>
      </c>
      <c r="C196" s="156" t="str">
        <f t="shared" ref="C196:M196" si="41">C185</f>
        <v>n+1</v>
      </c>
      <c r="D196" s="156" t="str">
        <f t="shared" si="41"/>
        <v>n+2</v>
      </c>
      <c r="E196" s="156" t="str">
        <f t="shared" si="41"/>
        <v>n+3</v>
      </c>
      <c r="F196" s="156" t="str">
        <f t="shared" si="41"/>
        <v>n+4</v>
      </c>
      <c r="G196" s="156" t="str">
        <f t="shared" si="41"/>
        <v>n+5</v>
      </c>
      <c r="H196" s="156" t="str">
        <f t="shared" si="41"/>
        <v>n+6</v>
      </c>
      <c r="I196" s="156" t="str">
        <f t="shared" si="41"/>
        <v>n+7</v>
      </c>
      <c r="J196" s="156" t="str">
        <f t="shared" si="41"/>
        <v>n+8</v>
      </c>
      <c r="K196" s="156" t="str">
        <f t="shared" si="41"/>
        <v>n+9</v>
      </c>
      <c r="L196" s="156" t="str">
        <f t="shared" si="41"/>
        <v>n+10</v>
      </c>
      <c r="M196" s="156" t="str">
        <f t="shared" si="41"/>
        <v>n+11</v>
      </c>
      <c r="N196" s="156" t="str">
        <f>N185</f>
        <v>n+12</v>
      </c>
      <c r="O196" s="156" t="str">
        <f>O185</f>
        <v>n+13</v>
      </c>
      <c r="P196" s="156" t="str">
        <f>P185</f>
        <v>n+14</v>
      </c>
      <c r="Q196" s="297"/>
      <c r="R196" s="12"/>
      <c r="S196" s="12"/>
      <c r="T196" s="12"/>
      <c r="BT196" s="13"/>
      <c r="BU196" s="13"/>
      <c r="BV196" s="13"/>
      <c r="BW196" s="13"/>
    </row>
    <row r="197" spans="1:75">
      <c r="A197" s="118" t="s">
        <v>29</v>
      </c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297"/>
      <c r="R197" s="12"/>
      <c r="S197" s="12"/>
      <c r="T197" s="12"/>
      <c r="BT197" s="13"/>
      <c r="BU197" s="13"/>
      <c r="BV197" s="13"/>
      <c r="BW197" s="13"/>
    </row>
    <row r="198" spans="1:75">
      <c r="A198" s="118" t="s">
        <v>30</v>
      </c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297"/>
      <c r="R198" s="12"/>
      <c r="S198" s="12"/>
      <c r="T198" s="12"/>
      <c r="BT198" s="13"/>
      <c r="BU198" s="13"/>
      <c r="BV198" s="13"/>
      <c r="BW198" s="13"/>
    </row>
    <row r="199" spans="1:75">
      <c r="A199" s="118" t="s">
        <v>31</v>
      </c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297"/>
      <c r="R199" s="12"/>
      <c r="S199" s="12"/>
      <c r="T199" s="12"/>
      <c r="BT199" s="13"/>
      <c r="BU199" s="13"/>
      <c r="BV199" s="13"/>
      <c r="BW199" s="13"/>
    </row>
    <row r="200" spans="1:75">
      <c r="A200" s="118" t="s">
        <v>32</v>
      </c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297"/>
      <c r="R200" s="12"/>
      <c r="S200" s="12"/>
      <c r="T200" s="12"/>
      <c r="BT200" s="13"/>
      <c r="BU200" s="13"/>
      <c r="BV200" s="13"/>
      <c r="BW200" s="13"/>
    </row>
    <row r="201" spans="1:75">
      <c r="A201" s="118" t="s">
        <v>33</v>
      </c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297"/>
      <c r="R201" s="12"/>
      <c r="S201" s="12"/>
      <c r="T201" s="12"/>
      <c r="BT201" s="13"/>
      <c r="BU201" s="13"/>
      <c r="BV201" s="13"/>
      <c r="BW201" s="13"/>
    </row>
    <row r="202" spans="1:75">
      <c r="A202" s="65" t="s">
        <v>123</v>
      </c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297"/>
      <c r="R202" s="12"/>
      <c r="S202" s="12"/>
      <c r="T202" s="12"/>
      <c r="BT202" s="13"/>
      <c r="BU202" s="13"/>
      <c r="BV202" s="13"/>
      <c r="BW202" s="13"/>
    </row>
    <row r="203" spans="1:75">
      <c r="A203" s="65" t="s">
        <v>34</v>
      </c>
      <c r="B203" s="221">
        <f>ROUND(SUM(B197:B201),2)</f>
        <v>0</v>
      </c>
      <c r="C203" s="221">
        <f t="shared" ref="C203:P203" si="42">ROUND(SUM(C197:C201),2)</f>
        <v>0</v>
      </c>
      <c r="D203" s="221">
        <f t="shared" si="42"/>
        <v>0</v>
      </c>
      <c r="E203" s="221">
        <f t="shared" si="42"/>
        <v>0</v>
      </c>
      <c r="F203" s="221">
        <f t="shared" si="42"/>
        <v>0</v>
      </c>
      <c r="G203" s="221">
        <f t="shared" si="42"/>
        <v>0</v>
      </c>
      <c r="H203" s="221">
        <f t="shared" si="42"/>
        <v>0</v>
      </c>
      <c r="I203" s="221">
        <f t="shared" si="42"/>
        <v>0</v>
      </c>
      <c r="J203" s="221">
        <f t="shared" si="42"/>
        <v>0</v>
      </c>
      <c r="K203" s="221">
        <f t="shared" si="42"/>
        <v>0</v>
      </c>
      <c r="L203" s="221">
        <f t="shared" si="42"/>
        <v>0</v>
      </c>
      <c r="M203" s="221">
        <f t="shared" si="42"/>
        <v>0</v>
      </c>
      <c r="N203" s="221">
        <f t="shared" si="42"/>
        <v>0</v>
      </c>
      <c r="O203" s="221">
        <f t="shared" si="42"/>
        <v>0</v>
      </c>
      <c r="P203" s="221">
        <f t="shared" si="42"/>
        <v>0</v>
      </c>
      <c r="Q203" s="297"/>
      <c r="R203" s="12"/>
      <c r="S203" s="12"/>
      <c r="T203" s="12"/>
      <c r="BT203" s="13"/>
      <c r="BU203" s="13"/>
      <c r="BV203" s="13"/>
      <c r="BW203" s="13"/>
    </row>
    <row r="204" spans="1:75">
      <c r="A204" s="65" t="s">
        <v>35</v>
      </c>
      <c r="B204" s="221">
        <f>ROUND(B203*B202,2)</f>
        <v>0</v>
      </c>
      <c r="C204" s="221">
        <f t="shared" ref="C204:P204" si="43">ROUND(C203*C202,2)</f>
        <v>0</v>
      </c>
      <c r="D204" s="221">
        <f t="shared" si="43"/>
        <v>0</v>
      </c>
      <c r="E204" s="221">
        <f t="shared" si="43"/>
        <v>0</v>
      </c>
      <c r="F204" s="221">
        <f t="shared" si="43"/>
        <v>0</v>
      </c>
      <c r="G204" s="221">
        <f t="shared" si="43"/>
        <v>0</v>
      </c>
      <c r="H204" s="221">
        <f t="shared" si="43"/>
        <v>0</v>
      </c>
      <c r="I204" s="221">
        <f t="shared" si="43"/>
        <v>0</v>
      </c>
      <c r="J204" s="221">
        <f t="shared" si="43"/>
        <v>0</v>
      </c>
      <c r="K204" s="221">
        <f t="shared" si="43"/>
        <v>0</v>
      </c>
      <c r="L204" s="221">
        <f t="shared" si="43"/>
        <v>0</v>
      </c>
      <c r="M204" s="221">
        <f t="shared" si="43"/>
        <v>0</v>
      </c>
      <c r="N204" s="221">
        <f t="shared" si="43"/>
        <v>0</v>
      </c>
      <c r="O204" s="221">
        <f t="shared" si="43"/>
        <v>0</v>
      </c>
      <c r="P204" s="221">
        <f t="shared" si="43"/>
        <v>0</v>
      </c>
      <c r="Q204" s="297"/>
      <c r="R204" s="12"/>
      <c r="S204" s="12"/>
      <c r="T204" s="12"/>
      <c r="BT204" s="13"/>
      <c r="BU204" s="13"/>
      <c r="BV204" s="13"/>
      <c r="BW204" s="13"/>
    </row>
    <row r="205" spans="1:75">
      <c r="A205" s="223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3"/>
      <c r="Q205" s="223"/>
      <c r="R205" s="223"/>
      <c r="S205" s="223"/>
      <c r="T205" s="223"/>
      <c r="U205" s="298"/>
    </row>
    <row r="206" spans="1:75">
      <c r="A206" s="223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  <c r="S206" s="223"/>
      <c r="T206" s="223"/>
      <c r="U206" s="298"/>
    </row>
    <row r="207" spans="1:75" ht="15.75">
      <c r="A207" s="224" t="s">
        <v>140</v>
      </c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99"/>
    </row>
    <row r="208" spans="1:75">
      <c r="A208" s="374" t="s">
        <v>143</v>
      </c>
      <c r="B208" s="374"/>
      <c r="C208" s="374"/>
      <c r="D208" s="374"/>
      <c r="E208" s="374"/>
      <c r="F208" s="374"/>
      <c r="G208" s="374"/>
      <c r="H208" s="374"/>
      <c r="I208" s="374"/>
      <c r="J208" s="374"/>
      <c r="K208" s="374"/>
      <c r="L208" s="374"/>
      <c r="M208" s="374"/>
      <c r="N208" s="374"/>
      <c r="O208" s="374"/>
      <c r="P208" s="374"/>
      <c r="Q208" s="374"/>
      <c r="R208" s="374"/>
      <c r="S208" s="374"/>
      <c r="T208" s="374"/>
      <c r="U208" s="374"/>
    </row>
    <row r="209" spans="1:75">
      <c r="A209" s="228" t="s">
        <v>0</v>
      </c>
      <c r="B209" s="156" t="str">
        <f>B196</f>
        <v>n</v>
      </c>
      <c r="C209" s="156" t="str">
        <f t="shared" ref="C209:M209" si="44">C196</f>
        <v>n+1</v>
      </c>
      <c r="D209" s="156" t="str">
        <f t="shared" si="44"/>
        <v>n+2</v>
      </c>
      <c r="E209" s="156" t="str">
        <f t="shared" si="44"/>
        <v>n+3</v>
      </c>
      <c r="F209" s="156" t="str">
        <f t="shared" si="44"/>
        <v>n+4</v>
      </c>
      <c r="G209" s="156" t="str">
        <f t="shared" si="44"/>
        <v>n+5</v>
      </c>
      <c r="H209" s="156" t="str">
        <f t="shared" si="44"/>
        <v>n+6</v>
      </c>
      <c r="I209" s="156" t="str">
        <f t="shared" si="44"/>
        <v>n+7</v>
      </c>
      <c r="J209" s="156" t="str">
        <f t="shared" si="44"/>
        <v>n+8</v>
      </c>
      <c r="K209" s="156" t="str">
        <f t="shared" si="44"/>
        <v>n+9</v>
      </c>
      <c r="L209" s="156" t="str">
        <f t="shared" si="44"/>
        <v>n+10</v>
      </c>
      <c r="M209" s="156" t="str">
        <f t="shared" si="44"/>
        <v>n+11</v>
      </c>
      <c r="N209" s="156" t="str">
        <f>N196</f>
        <v>n+12</v>
      </c>
      <c r="O209" s="156" t="str">
        <f>O196</f>
        <v>n+13</v>
      </c>
      <c r="P209" s="156" t="str">
        <f>P196</f>
        <v>n+14</v>
      </c>
      <c r="Q209" s="297"/>
      <c r="R209" s="12"/>
      <c r="S209" s="12"/>
      <c r="T209" s="12"/>
      <c r="BT209" s="13"/>
      <c r="BU209" s="13"/>
      <c r="BV209" s="13"/>
      <c r="BW209" s="13"/>
    </row>
    <row r="210" spans="1:75">
      <c r="A210" s="118" t="s">
        <v>29</v>
      </c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297"/>
      <c r="R210" s="12"/>
      <c r="S210" s="12"/>
      <c r="T210" s="12"/>
      <c r="BT210" s="13"/>
      <c r="BU210" s="13"/>
      <c r="BV210" s="13"/>
      <c r="BW210" s="13"/>
    </row>
    <row r="211" spans="1:75">
      <c r="A211" s="118" t="s">
        <v>30</v>
      </c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297"/>
      <c r="R211" s="12"/>
      <c r="S211" s="12"/>
      <c r="T211" s="12"/>
      <c r="BT211" s="13"/>
      <c r="BU211" s="13"/>
      <c r="BV211" s="13"/>
      <c r="BW211" s="13"/>
    </row>
    <row r="212" spans="1:75">
      <c r="A212" s="118" t="s">
        <v>31</v>
      </c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297"/>
      <c r="R212" s="12"/>
      <c r="S212" s="12"/>
      <c r="T212" s="12"/>
      <c r="BT212" s="13"/>
      <c r="BU212" s="13"/>
      <c r="BV212" s="13"/>
      <c r="BW212" s="13"/>
    </row>
    <row r="213" spans="1:75">
      <c r="A213" s="118" t="s">
        <v>32</v>
      </c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297"/>
      <c r="R213" s="12"/>
      <c r="S213" s="12"/>
      <c r="T213" s="12"/>
      <c r="BT213" s="13"/>
      <c r="BU213" s="13"/>
      <c r="BV213" s="13"/>
      <c r="BW213" s="13"/>
    </row>
    <row r="214" spans="1:75">
      <c r="A214" s="118" t="s">
        <v>33</v>
      </c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297"/>
      <c r="R214" s="12"/>
      <c r="S214" s="12"/>
      <c r="T214" s="12"/>
      <c r="BT214" s="13"/>
      <c r="BU214" s="13"/>
      <c r="BV214" s="13"/>
      <c r="BW214" s="13"/>
    </row>
    <row r="215" spans="1:75">
      <c r="A215" s="65" t="s">
        <v>123</v>
      </c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297"/>
      <c r="R215" s="12"/>
      <c r="S215" s="12"/>
      <c r="T215" s="12"/>
      <c r="BT215" s="13"/>
      <c r="BU215" s="13"/>
      <c r="BV215" s="13"/>
      <c r="BW215" s="13"/>
    </row>
    <row r="216" spans="1:75">
      <c r="A216" s="65" t="s">
        <v>34</v>
      </c>
      <c r="B216" s="221">
        <f>ROUND(SUM(B210:B214),2)</f>
        <v>0</v>
      </c>
      <c r="C216" s="221">
        <f t="shared" ref="C216:P216" si="45">ROUND(SUM(C210:C214),2)</f>
        <v>0</v>
      </c>
      <c r="D216" s="221">
        <f t="shared" si="45"/>
        <v>0</v>
      </c>
      <c r="E216" s="221">
        <f t="shared" si="45"/>
        <v>0</v>
      </c>
      <c r="F216" s="221">
        <f t="shared" si="45"/>
        <v>0</v>
      </c>
      <c r="G216" s="221">
        <f t="shared" si="45"/>
        <v>0</v>
      </c>
      <c r="H216" s="221">
        <f t="shared" si="45"/>
        <v>0</v>
      </c>
      <c r="I216" s="221">
        <f t="shared" si="45"/>
        <v>0</v>
      </c>
      <c r="J216" s="221">
        <f t="shared" si="45"/>
        <v>0</v>
      </c>
      <c r="K216" s="221">
        <f t="shared" si="45"/>
        <v>0</v>
      </c>
      <c r="L216" s="221">
        <f t="shared" si="45"/>
        <v>0</v>
      </c>
      <c r="M216" s="221">
        <f t="shared" si="45"/>
        <v>0</v>
      </c>
      <c r="N216" s="221">
        <f t="shared" si="45"/>
        <v>0</v>
      </c>
      <c r="O216" s="221">
        <f t="shared" si="45"/>
        <v>0</v>
      </c>
      <c r="P216" s="221">
        <f t="shared" si="45"/>
        <v>0</v>
      </c>
      <c r="Q216" s="297"/>
      <c r="R216" s="12"/>
      <c r="S216" s="12"/>
      <c r="T216" s="12"/>
      <c r="BT216" s="13"/>
      <c r="BU216" s="13"/>
      <c r="BV216" s="13"/>
      <c r="BW216" s="13"/>
    </row>
    <row r="217" spans="1:75">
      <c r="A217" s="65" t="s">
        <v>35</v>
      </c>
      <c r="B217" s="221">
        <f>ROUND(B216*B215,2)</f>
        <v>0</v>
      </c>
      <c r="C217" s="221">
        <f t="shared" ref="C217:P217" si="46">ROUND(C216*C215,2)</f>
        <v>0</v>
      </c>
      <c r="D217" s="221">
        <f t="shared" si="46"/>
        <v>0</v>
      </c>
      <c r="E217" s="221">
        <f t="shared" si="46"/>
        <v>0</v>
      </c>
      <c r="F217" s="221">
        <f t="shared" si="46"/>
        <v>0</v>
      </c>
      <c r="G217" s="221">
        <f t="shared" si="46"/>
        <v>0</v>
      </c>
      <c r="H217" s="221">
        <f t="shared" si="46"/>
        <v>0</v>
      </c>
      <c r="I217" s="221">
        <f t="shared" si="46"/>
        <v>0</v>
      </c>
      <c r="J217" s="221">
        <f t="shared" si="46"/>
        <v>0</v>
      </c>
      <c r="K217" s="221">
        <f t="shared" si="46"/>
        <v>0</v>
      </c>
      <c r="L217" s="221">
        <f t="shared" si="46"/>
        <v>0</v>
      </c>
      <c r="M217" s="221">
        <f t="shared" si="46"/>
        <v>0</v>
      </c>
      <c r="N217" s="221">
        <f t="shared" si="46"/>
        <v>0</v>
      </c>
      <c r="O217" s="221">
        <f t="shared" si="46"/>
        <v>0</v>
      </c>
      <c r="P217" s="221">
        <f t="shared" si="46"/>
        <v>0</v>
      </c>
      <c r="Q217" s="297"/>
      <c r="R217" s="12"/>
      <c r="S217" s="12"/>
      <c r="T217" s="12"/>
      <c r="BT217" s="13"/>
      <c r="BU217" s="13"/>
      <c r="BV217" s="13"/>
      <c r="BW217" s="13"/>
    </row>
    <row r="218" spans="1:75">
      <c r="A218" s="223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98"/>
    </row>
    <row r="219" spans="1:75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98"/>
    </row>
    <row r="220" spans="1:75" ht="15.75">
      <c r="A220" s="224" t="s">
        <v>141</v>
      </c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99"/>
    </row>
    <row r="221" spans="1:75">
      <c r="A221" s="374" t="s">
        <v>143</v>
      </c>
      <c r="B221" s="374"/>
      <c r="C221" s="374"/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  <c r="P221" s="374"/>
      <c r="Q221" s="374"/>
      <c r="R221" s="374"/>
      <c r="S221" s="374"/>
      <c r="T221" s="374"/>
      <c r="U221" s="374"/>
    </row>
    <row r="222" spans="1:75">
      <c r="A222" s="228" t="s">
        <v>0</v>
      </c>
      <c r="B222" s="156" t="str">
        <f>B209</f>
        <v>n</v>
      </c>
      <c r="C222" s="156" t="str">
        <f t="shared" ref="C222:M222" si="47">C209</f>
        <v>n+1</v>
      </c>
      <c r="D222" s="156" t="str">
        <f t="shared" si="47"/>
        <v>n+2</v>
      </c>
      <c r="E222" s="156" t="str">
        <f t="shared" si="47"/>
        <v>n+3</v>
      </c>
      <c r="F222" s="156" t="str">
        <f t="shared" si="47"/>
        <v>n+4</v>
      </c>
      <c r="G222" s="156" t="str">
        <f t="shared" si="47"/>
        <v>n+5</v>
      </c>
      <c r="H222" s="156" t="str">
        <f t="shared" si="47"/>
        <v>n+6</v>
      </c>
      <c r="I222" s="156" t="str">
        <f t="shared" si="47"/>
        <v>n+7</v>
      </c>
      <c r="J222" s="156" t="str">
        <f t="shared" si="47"/>
        <v>n+8</v>
      </c>
      <c r="K222" s="156" t="str">
        <f t="shared" si="47"/>
        <v>n+9</v>
      </c>
      <c r="L222" s="156" t="str">
        <f t="shared" si="47"/>
        <v>n+10</v>
      </c>
      <c r="M222" s="156" t="str">
        <f t="shared" si="47"/>
        <v>n+11</v>
      </c>
      <c r="N222" s="156" t="str">
        <f>N209</f>
        <v>n+12</v>
      </c>
      <c r="O222" s="156" t="str">
        <f>O209</f>
        <v>n+13</v>
      </c>
      <c r="P222" s="156" t="str">
        <f>P209</f>
        <v>n+14</v>
      </c>
      <c r="Q222" s="297"/>
      <c r="R222" s="12"/>
      <c r="S222" s="12"/>
      <c r="T222" s="12"/>
      <c r="BT222" s="13"/>
      <c r="BU222" s="13"/>
      <c r="BV222" s="13"/>
      <c r="BW222" s="13"/>
    </row>
    <row r="223" spans="1:75">
      <c r="A223" s="118" t="s">
        <v>210</v>
      </c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297"/>
      <c r="R223" s="12"/>
      <c r="S223" s="12"/>
      <c r="T223" s="12"/>
      <c r="BT223" s="13"/>
      <c r="BU223" s="13"/>
      <c r="BV223" s="13"/>
      <c r="BW223" s="13"/>
    </row>
    <row r="224" spans="1:75">
      <c r="A224" s="118" t="s">
        <v>211</v>
      </c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297"/>
      <c r="R224" s="12"/>
      <c r="S224" s="12"/>
      <c r="T224" s="12"/>
      <c r="BT224" s="13"/>
      <c r="BU224" s="13"/>
      <c r="BV224" s="13"/>
      <c r="BW224" s="13"/>
    </row>
    <row r="225" spans="1:75">
      <c r="A225" s="118" t="s">
        <v>212</v>
      </c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297"/>
      <c r="R225" s="12"/>
      <c r="S225" s="12"/>
      <c r="T225" s="12"/>
      <c r="BT225" s="13"/>
      <c r="BU225" s="13"/>
      <c r="BV225" s="13"/>
      <c r="BW225" s="13"/>
    </row>
    <row r="226" spans="1:75">
      <c r="A226" s="118" t="s">
        <v>213</v>
      </c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297"/>
      <c r="R226" s="12"/>
      <c r="S226" s="12"/>
      <c r="T226" s="12"/>
      <c r="BT226" s="13"/>
      <c r="BU226" s="13"/>
      <c r="BV226" s="13"/>
      <c r="BW226" s="13"/>
    </row>
    <row r="227" spans="1:75">
      <c r="A227" s="118" t="s">
        <v>33</v>
      </c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297"/>
      <c r="R227" s="12"/>
      <c r="S227" s="12"/>
      <c r="T227" s="12"/>
      <c r="BT227" s="13"/>
      <c r="BU227" s="13"/>
      <c r="BV227" s="13"/>
      <c r="BW227" s="13"/>
    </row>
    <row r="228" spans="1:75">
      <c r="A228" s="65" t="s">
        <v>123</v>
      </c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297"/>
      <c r="R228" s="12"/>
      <c r="S228" s="12"/>
      <c r="T228" s="12"/>
      <c r="BT228" s="13"/>
      <c r="BU228" s="13"/>
      <c r="BV228" s="13"/>
      <c r="BW228" s="13"/>
    </row>
    <row r="229" spans="1:75">
      <c r="A229" s="65" t="s">
        <v>34</v>
      </c>
      <c r="B229" s="221">
        <f>ROUND(SUM(B223:B227),2)</f>
        <v>0</v>
      </c>
      <c r="C229" s="221">
        <f t="shared" ref="C229:P229" si="48">ROUND(SUM(C223:C227),2)</f>
        <v>0</v>
      </c>
      <c r="D229" s="221">
        <f t="shared" si="48"/>
        <v>0</v>
      </c>
      <c r="E229" s="221">
        <f t="shared" si="48"/>
        <v>0</v>
      </c>
      <c r="F229" s="221">
        <f t="shared" si="48"/>
        <v>0</v>
      </c>
      <c r="G229" s="221">
        <f t="shared" si="48"/>
        <v>0</v>
      </c>
      <c r="H229" s="221">
        <f t="shared" si="48"/>
        <v>0</v>
      </c>
      <c r="I229" s="221">
        <f t="shared" si="48"/>
        <v>0</v>
      </c>
      <c r="J229" s="221">
        <f t="shared" si="48"/>
        <v>0</v>
      </c>
      <c r="K229" s="221">
        <f t="shared" si="48"/>
        <v>0</v>
      </c>
      <c r="L229" s="221">
        <f t="shared" si="48"/>
        <v>0</v>
      </c>
      <c r="M229" s="221">
        <f t="shared" si="48"/>
        <v>0</v>
      </c>
      <c r="N229" s="221">
        <f t="shared" si="48"/>
        <v>0</v>
      </c>
      <c r="O229" s="221">
        <f t="shared" si="48"/>
        <v>0</v>
      </c>
      <c r="P229" s="221">
        <f t="shared" si="48"/>
        <v>0</v>
      </c>
      <c r="Q229" s="297"/>
      <c r="R229" s="12"/>
      <c r="S229" s="12"/>
      <c r="T229" s="12"/>
      <c r="BT229" s="13"/>
      <c r="BU229" s="13"/>
      <c r="BV229" s="13"/>
      <c r="BW229" s="13"/>
    </row>
    <row r="230" spans="1:75">
      <c r="A230" s="65" t="s">
        <v>35</v>
      </c>
      <c r="B230" s="221">
        <f>ROUND(B229*B228,2)</f>
        <v>0</v>
      </c>
      <c r="C230" s="221">
        <f t="shared" ref="C230:P230" si="49">ROUND(C229*C228,2)</f>
        <v>0</v>
      </c>
      <c r="D230" s="221">
        <f t="shared" si="49"/>
        <v>0</v>
      </c>
      <c r="E230" s="221">
        <f t="shared" si="49"/>
        <v>0</v>
      </c>
      <c r="F230" s="221">
        <f t="shared" si="49"/>
        <v>0</v>
      </c>
      <c r="G230" s="221">
        <f t="shared" si="49"/>
        <v>0</v>
      </c>
      <c r="H230" s="221">
        <f t="shared" si="49"/>
        <v>0</v>
      </c>
      <c r="I230" s="221">
        <f t="shared" si="49"/>
        <v>0</v>
      </c>
      <c r="J230" s="221">
        <f t="shared" si="49"/>
        <v>0</v>
      </c>
      <c r="K230" s="221">
        <f t="shared" si="49"/>
        <v>0</v>
      </c>
      <c r="L230" s="221">
        <f t="shared" si="49"/>
        <v>0</v>
      </c>
      <c r="M230" s="221">
        <f t="shared" si="49"/>
        <v>0</v>
      </c>
      <c r="N230" s="221">
        <f t="shared" si="49"/>
        <v>0</v>
      </c>
      <c r="O230" s="221">
        <f t="shared" si="49"/>
        <v>0</v>
      </c>
      <c r="P230" s="221">
        <f t="shared" si="49"/>
        <v>0</v>
      </c>
      <c r="Q230" s="297"/>
      <c r="R230" s="12"/>
      <c r="S230" s="12"/>
      <c r="T230" s="12"/>
      <c r="BT230" s="13"/>
      <c r="BU230" s="13"/>
      <c r="BV230" s="13"/>
      <c r="BW230" s="13"/>
    </row>
    <row r="231" spans="1:75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300"/>
    </row>
    <row r="232" spans="1:75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300"/>
    </row>
    <row r="233" spans="1:75" ht="15">
      <c r="A233" s="117" t="s">
        <v>150</v>
      </c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285"/>
      <c r="V233" s="300"/>
      <c r="W233" s="300"/>
    </row>
    <row r="234" spans="1:75" ht="15">
      <c r="A234" s="117" t="s">
        <v>139</v>
      </c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285"/>
      <c r="V234" s="300"/>
      <c r="W234" s="300"/>
    </row>
    <row r="235" spans="1:75" ht="15">
      <c r="A235" s="117"/>
      <c r="B235" s="117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285"/>
      <c r="V235" s="300"/>
      <c r="W235" s="300"/>
    </row>
    <row r="236" spans="1:75">
      <c r="A236" s="63" t="s">
        <v>0</v>
      </c>
      <c r="B236" s="113" t="str">
        <f t="shared" ref="B236:M236" si="50">B222</f>
        <v>n</v>
      </c>
      <c r="C236" s="113" t="str">
        <f t="shared" si="50"/>
        <v>n+1</v>
      </c>
      <c r="D236" s="113" t="str">
        <f t="shared" si="50"/>
        <v>n+2</v>
      </c>
      <c r="E236" s="113" t="str">
        <f t="shared" si="50"/>
        <v>n+3</v>
      </c>
      <c r="F236" s="113" t="str">
        <f t="shared" si="50"/>
        <v>n+4</v>
      </c>
      <c r="G236" s="113" t="str">
        <f t="shared" si="50"/>
        <v>n+5</v>
      </c>
      <c r="H236" s="113" t="str">
        <f t="shared" si="50"/>
        <v>n+6</v>
      </c>
      <c r="I236" s="113" t="str">
        <f t="shared" si="50"/>
        <v>n+7</v>
      </c>
      <c r="J236" s="113" t="str">
        <f t="shared" si="50"/>
        <v>n+8</v>
      </c>
      <c r="K236" s="113" t="str">
        <f t="shared" si="50"/>
        <v>n+9</v>
      </c>
      <c r="L236" s="113" t="str">
        <f t="shared" si="50"/>
        <v>n+10</v>
      </c>
      <c r="M236" s="113" t="str">
        <f t="shared" si="50"/>
        <v>n+11</v>
      </c>
      <c r="N236" s="113" t="str">
        <f>N222</f>
        <v>n+12</v>
      </c>
      <c r="O236" s="113" t="str">
        <f>O222</f>
        <v>n+13</v>
      </c>
      <c r="P236" s="113" t="str">
        <f>P222</f>
        <v>n+14</v>
      </c>
      <c r="Q236" s="12"/>
      <c r="R236" s="12"/>
      <c r="S236" s="12"/>
      <c r="T236" s="12"/>
      <c r="BT236" s="13"/>
      <c r="BU236" s="13"/>
      <c r="BV236" s="13"/>
      <c r="BW236" s="13"/>
    </row>
    <row r="237" spans="1:75">
      <c r="A237" s="50" t="s">
        <v>40</v>
      </c>
      <c r="B237" s="284">
        <f>ROUND(SUM(B238:B241),2)</f>
        <v>0</v>
      </c>
      <c r="C237" s="284">
        <f t="shared" ref="C237:P237" si="51">ROUND(SUM(C238:C241),2)</f>
        <v>0</v>
      </c>
      <c r="D237" s="284">
        <f t="shared" si="51"/>
        <v>0</v>
      </c>
      <c r="E237" s="284">
        <f t="shared" si="51"/>
        <v>0</v>
      </c>
      <c r="F237" s="284">
        <f t="shared" si="51"/>
        <v>0</v>
      </c>
      <c r="G237" s="284">
        <f t="shared" si="51"/>
        <v>0</v>
      </c>
      <c r="H237" s="284">
        <f t="shared" si="51"/>
        <v>0</v>
      </c>
      <c r="I237" s="284">
        <f t="shared" si="51"/>
        <v>0</v>
      </c>
      <c r="J237" s="284">
        <f t="shared" si="51"/>
        <v>0</v>
      </c>
      <c r="K237" s="284">
        <f t="shared" si="51"/>
        <v>0</v>
      </c>
      <c r="L237" s="284">
        <f t="shared" si="51"/>
        <v>0</v>
      </c>
      <c r="M237" s="284">
        <f t="shared" si="51"/>
        <v>0</v>
      </c>
      <c r="N237" s="284">
        <f t="shared" si="51"/>
        <v>0</v>
      </c>
      <c r="O237" s="284">
        <f t="shared" si="51"/>
        <v>0</v>
      </c>
      <c r="P237" s="284">
        <f t="shared" si="51"/>
        <v>0</v>
      </c>
      <c r="Q237" s="12"/>
      <c r="R237" s="12"/>
      <c r="S237" s="12"/>
      <c r="T237" s="12"/>
      <c r="BT237" s="13"/>
      <c r="BU237" s="13"/>
      <c r="BV237" s="13"/>
      <c r="BW237" s="13"/>
    </row>
    <row r="238" spans="1:75">
      <c r="A238" s="51" t="s">
        <v>41</v>
      </c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2"/>
      <c r="R238" s="12"/>
      <c r="S238" s="12"/>
      <c r="T238" s="12"/>
      <c r="BT238" s="13"/>
      <c r="BU238" s="13"/>
      <c r="BV238" s="13"/>
      <c r="BW238" s="13"/>
    </row>
    <row r="239" spans="1:75">
      <c r="A239" s="51" t="s">
        <v>42</v>
      </c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2"/>
      <c r="R239" s="12"/>
      <c r="S239" s="12"/>
      <c r="T239" s="12"/>
      <c r="BT239" s="13"/>
      <c r="BU239" s="13"/>
      <c r="BV239" s="13"/>
      <c r="BW239" s="13"/>
    </row>
    <row r="240" spans="1:75">
      <c r="A240" s="51" t="s">
        <v>43</v>
      </c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2"/>
      <c r="R240" s="12"/>
      <c r="S240" s="12"/>
      <c r="T240" s="12"/>
      <c r="BT240" s="13"/>
      <c r="BU240" s="13"/>
      <c r="BV240" s="13"/>
      <c r="BW240" s="13"/>
    </row>
    <row r="241" spans="1:75">
      <c r="A241" s="51" t="s">
        <v>44</v>
      </c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2"/>
      <c r="R241" s="12"/>
      <c r="S241" s="12"/>
      <c r="T241" s="12"/>
      <c r="BT241" s="13"/>
      <c r="BU241" s="13"/>
      <c r="BV241" s="13"/>
      <c r="BW241" s="13"/>
    </row>
    <row r="242" spans="1:75">
      <c r="A242" s="52" t="s">
        <v>45</v>
      </c>
      <c r="B242" s="221">
        <f>ROUND(SUM(B243:B249),2)</f>
        <v>0</v>
      </c>
      <c r="C242" s="221">
        <f t="shared" ref="C242:P242" si="52">ROUND(SUM(C243:C249),2)</f>
        <v>0</v>
      </c>
      <c r="D242" s="221">
        <f t="shared" si="52"/>
        <v>0</v>
      </c>
      <c r="E242" s="221">
        <f t="shared" si="52"/>
        <v>0</v>
      </c>
      <c r="F242" s="221">
        <f t="shared" si="52"/>
        <v>0</v>
      </c>
      <c r="G242" s="221">
        <f t="shared" si="52"/>
        <v>0</v>
      </c>
      <c r="H242" s="221">
        <f t="shared" si="52"/>
        <v>0</v>
      </c>
      <c r="I242" s="221">
        <f t="shared" si="52"/>
        <v>0</v>
      </c>
      <c r="J242" s="221">
        <f t="shared" si="52"/>
        <v>0</v>
      </c>
      <c r="K242" s="221">
        <f t="shared" si="52"/>
        <v>0</v>
      </c>
      <c r="L242" s="221">
        <f t="shared" si="52"/>
        <v>0</v>
      </c>
      <c r="M242" s="221">
        <f t="shared" si="52"/>
        <v>0</v>
      </c>
      <c r="N242" s="221">
        <f t="shared" si="52"/>
        <v>0</v>
      </c>
      <c r="O242" s="221">
        <f t="shared" si="52"/>
        <v>0</v>
      </c>
      <c r="P242" s="221">
        <f t="shared" si="52"/>
        <v>0</v>
      </c>
      <c r="Q242" s="12"/>
      <c r="R242" s="12"/>
      <c r="S242" s="12"/>
      <c r="T242" s="12"/>
      <c r="BT242" s="13"/>
      <c r="BU242" s="13"/>
      <c r="BV242" s="13"/>
      <c r="BW242" s="13"/>
    </row>
    <row r="243" spans="1:75">
      <c r="A243" s="51" t="s">
        <v>219</v>
      </c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2"/>
      <c r="R243" s="12"/>
      <c r="S243" s="12"/>
      <c r="T243" s="12"/>
      <c r="BT243" s="13"/>
      <c r="BU243" s="13"/>
      <c r="BV243" s="13"/>
      <c r="BW243" s="13"/>
    </row>
    <row r="244" spans="1:75">
      <c r="A244" s="84" t="s">
        <v>225</v>
      </c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2"/>
      <c r="R244" s="12"/>
      <c r="S244" s="12"/>
      <c r="T244" s="12"/>
      <c r="BT244" s="13"/>
      <c r="BU244" s="13"/>
      <c r="BV244" s="13"/>
      <c r="BW244" s="13"/>
    </row>
    <row r="245" spans="1:75">
      <c r="A245" s="84" t="s">
        <v>220</v>
      </c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2"/>
      <c r="R245" s="12"/>
      <c r="S245" s="12"/>
      <c r="T245" s="12"/>
      <c r="BT245" s="13"/>
      <c r="BU245" s="13"/>
      <c r="BV245" s="13"/>
      <c r="BW245" s="13"/>
    </row>
    <row r="246" spans="1:75">
      <c r="A246" s="84" t="s">
        <v>221</v>
      </c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2"/>
      <c r="R246" s="12"/>
      <c r="S246" s="12"/>
      <c r="T246" s="12"/>
      <c r="BT246" s="13"/>
      <c r="BU246" s="13"/>
      <c r="BV246" s="13"/>
      <c r="BW246" s="13"/>
    </row>
    <row r="247" spans="1:75">
      <c r="A247" s="84" t="s">
        <v>222</v>
      </c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2"/>
      <c r="R247" s="12"/>
      <c r="S247" s="12"/>
      <c r="T247" s="12"/>
      <c r="BT247" s="13"/>
      <c r="BU247" s="13"/>
      <c r="BV247" s="13"/>
      <c r="BW247" s="13"/>
    </row>
    <row r="248" spans="1:75">
      <c r="A248" s="84" t="s">
        <v>223</v>
      </c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2"/>
      <c r="R248" s="12"/>
      <c r="S248" s="12"/>
      <c r="T248" s="12"/>
      <c r="BT248" s="13"/>
      <c r="BU248" s="13"/>
      <c r="BV248" s="13"/>
      <c r="BW248" s="13"/>
    </row>
    <row r="249" spans="1:75" ht="24">
      <c r="A249" s="51" t="s">
        <v>224</v>
      </c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2"/>
      <c r="R249" s="12"/>
      <c r="S249" s="12"/>
      <c r="T249" s="12"/>
      <c r="BT249" s="13"/>
      <c r="BU249" s="13"/>
      <c r="BV249" s="13"/>
      <c r="BW249" s="13"/>
    </row>
    <row r="250" spans="1:75">
      <c r="A250" s="53" t="s">
        <v>46</v>
      </c>
      <c r="B250" s="221">
        <f>ROUND(B237-B242,2)</f>
        <v>0</v>
      </c>
      <c r="C250" s="221">
        <f t="shared" ref="C250:P250" si="53">ROUND(C237-C242,2)</f>
        <v>0</v>
      </c>
      <c r="D250" s="221">
        <f t="shared" si="53"/>
        <v>0</v>
      </c>
      <c r="E250" s="221">
        <f t="shared" si="53"/>
        <v>0</v>
      </c>
      <c r="F250" s="221">
        <f t="shared" si="53"/>
        <v>0</v>
      </c>
      <c r="G250" s="221">
        <f t="shared" si="53"/>
        <v>0</v>
      </c>
      <c r="H250" s="221">
        <f t="shared" si="53"/>
        <v>0</v>
      </c>
      <c r="I250" s="221">
        <f t="shared" si="53"/>
        <v>0</v>
      </c>
      <c r="J250" s="221">
        <f t="shared" si="53"/>
        <v>0</v>
      </c>
      <c r="K250" s="221">
        <f t="shared" si="53"/>
        <v>0</v>
      </c>
      <c r="L250" s="221">
        <f t="shared" si="53"/>
        <v>0</v>
      </c>
      <c r="M250" s="221">
        <f t="shared" si="53"/>
        <v>0</v>
      </c>
      <c r="N250" s="221">
        <f t="shared" si="53"/>
        <v>0</v>
      </c>
      <c r="O250" s="221">
        <f t="shared" si="53"/>
        <v>0</v>
      </c>
      <c r="P250" s="221">
        <f t="shared" si="53"/>
        <v>0</v>
      </c>
      <c r="Q250" s="12"/>
      <c r="R250" s="12"/>
      <c r="S250" s="12"/>
      <c r="T250" s="12"/>
      <c r="BT250" s="13"/>
      <c r="BU250" s="13"/>
      <c r="BV250" s="13"/>
      <c r="BW250" s="13"/>
    </row>
    <row r="251" spans="1:75">
      <c r="A251" s="54" t="s">
        <v>47</v>
      </c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2"/>
      <c r="R251" s="12"/>
      <c r="S251" s="12"/>
      <c r="T251" s="12"/>
      <c r="BT251" s="13"/>
      <c r="BU251" s="13"/>
      <c r="BV251" s="13"/>
      <c r="BW251" s="13"/>
    </row>
    <row r="252" spans="1:75">
      <c r="A252" s="54" t="s">
        <v>48</v>
      </c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2"/>
      <c r="R252" s="12"/>
      <c r="S252" s="12"/>
      <c r="T252" s="12"/>
      <c r="BT252" s="13"/>
      <c r="BU252" s="13"/>
      <c r="BV252" s="13"/>
      <c r="BW252" s="13"/>
    </row>
    <row r="253" spans="1:75">
      <c r="A253" s="55" t="s">
        <v>49</v>
      </c>
      <c r="B253" s="221">
        <f>ROUND(B250+B251-B252,2)</f>
        <v>0</v>
      </c>
      <c r="C253" s="221">
        <f t="shared" ref="C253:P253" si="54">ROUND(C250+C251-C252,2)</f>
        <v>0</v>
      </c>
      <c r="D253" s="221">
        <f t="shared" si="54"/>
        <v>0</v>
      </c>
      <c r="E253" s="221">
        <f t="shared" si="54"/>
        <v>0</v>
      </c>
      <c r="F253" s="221">
        <f t="shared" si="54"/>
        <v>0</v>
      </c>
      <c r="G253" s="221">
        <f t="shared" si="54"/>
        <v>0</v>
      </c>
      <c r="H253" s="221">
        <f t="shared" si="54"/>
        <v>0</v>
      </c>
      <c r="I253" s="221">
        <f t="shared" si="54"/>
        <v>0</v>
      </c>
      <c r="J253" s="221">
        <f t="shared" si="54"/>
        <v>0</v>
      </c>
      <c r="K253" s="221">
        <f t="shared" si="54"/>
        <v>0</v>
      </c>
      <c r="L253" s="221">
        <f t="shared" si="54"/>
        <v>0</v>
      </c>
      <c r="M253" s="221">
        <f t="shared" si="54"/>
        <v>0</v>
      </c>
      <c r="N253" s="221">
        <f t="shared" si="54"/>
        <v>0</v>
      </c>
      <c r="O253" s="221">
        <f t="shared" si="54"/>
        <v>0</v>
      </c>
      <c r="P253" s="221">
        <f t="shared" si="54"/>
        <v>0</v>
      </c>
      <c r="Q253" s="12"/>
      <c r="R253" s="12"/>
      <c r="S253" s="12"/>
      <c r="T253" s="12"/>
      <c r="BT253" s="13"/>
      <c r="BU253" s="13"/>
      <c r="BV253" s="13"/>
      <c r="BW253" s="13"/>
    </row>
    <row r="254" spans="1:75">
      <c r="A254" s="54" t="s">
        <v>50</v>
      </c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2"/>
      <c r="R254" s="12"/>
      <c r="S254" s="12"/>
      <c r="T254" s="12"/>
      <c r="BT254" s="13"/>
      <c r="BU254" s="13"/>
      <c r="BV254" s="13"/>
      <c r="BW254" s="13"/>
    </row>
    <row r="255" spans="1:75">
      <c r="A255" s="54" t="s">
        <v>51</v>
      </c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2"/>
      <c r="R255" s="12"/>
      <c r="S255" s="12"/>
      <c r="T255" s="12"/>
      <c r="BT255" s="13"/>
      <c r="BU255" s="13"/>
      <c r="BV255" s="13"/>
      <c r="BW255" s="13"/>
    </row>
    <row r="256" spans="1:75">
      <c r="A256" s="55" t="s">
        <v>52</v>
      </c>
      <c r="B256" s="221">
        <f>ROUND(B253+B254-B255,2)</f>
        <v>0</v>
      </c>
      <c r="C256" s="221">
        <f t="shared" ref="C256:P256" si="55">ROUND(C253+C254-C255,2)</f>
        <v>0</v>
      </c>
      <c r="D256" s="221">
        <f t="shared" si="55"/>
        <v>0</v>
      </c>
      <c r="E256" s="221">
        <f t="shared" si="55"/>
        <v>0</v>
      </c>
      <c r="F256" s="221">
        <f t="shared" si="55"/>
        <v>0</v>
      </c>
      <c r="G256" s="221">
        <f t="shared" si="55"/>
        <v>0</v>
      </c>
      <c r="H256" s="221">
        <f t="shared" si="55"/>
        <v>0</v>
      </c>
      <c r="I256" s="221">
        <f t="shared" si="55"/>
        <v>0</v>
      </c>
      <c r="J256" s="221">
        <f t="shared" si="55"/>
        <v>0</v>
      </c>
      <c r="K256" s="221">
        <f t="shared" si="55"/>
        <v>0</v>
      </c>
      <c r="L256" s="221">
        <f t="shared" si="55"/>
        <v>0</v>
      </c>
      <c r="M256" s="221">
        <f t="shared" si="55"/>
        <v>0</v>
      </c>
      <c r="N256" s="221">
        <f t="shared" si="55"/>
        <v>0</v>
      </c>
      <c r="O256" s="221">
        <f t="shared" si="55"/>
        <v>0</v>
      </c>
      <c r="P256" s="221">
        <f t="shared" si="55"/>
        <v>0</v>
      </c>
      <c r="Q256" s="12"/>
      <c r="R256" s="12"/>
      <c r="S256" s="12"/>
      <c r="T256" s="12"/>
      <c r="BT256" s="13"/>
      <c r="BU256" s="13"/>
      <c r="BV256" s="13"/>
      <c r="BW256" s="13"/>
    </row>
    <row r="257" spans="1:75">
      <c r="A257" s="51" t="s">
        <v>53</v>
      </c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2"/>
      <c r="R257" s="12"/>
      <c r="S257" s="12"/>
      <c r="T257" s="12"/>
      <c r="BT257" s="13"/>
      <c r="BU257" s="13"/>
      <c r="BV257" s="13"/>
      <c r="BW257" s="13"/>
    </row>
    <row r="258" spans="1:75">
      <c r="A258" s="51" t="s">
        <v>54</v>
      </c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2"/>
      <c r="R258" s="12"/>
      <c r="S258" s="12"/>
      <c r="T258" s="12"/>
      <c r="BT258" s="13"/>
      <c r="BU258" s="13"/>
      <c r="BV258" s="13"/>
      <c r="BW258" s="13"/>
    </row>
    <row r="259" spans="1:75">
      <c r="A259" s="55" t="s">
        <v>55</v>
      </c>
      <c r="B259" s="221">
        <f>ROUND(B256+B257-B258,2)</f>
        <v>0</v>
      </c>
      <c r="C259" s="221">
        <f t="shared" ref="C259:P259" si="56">ROUND(C256+C257-C258,2)</f>
        <v>0</v>
      </c>
      <c r="D259" s="221">
        <f t="shared" si="56"/>
        <v>0</v>
      </c>
      <c r="E259" s="221">
        <f t="shared" si="56"/>
        <v>0</v>
      </c>
      <c r="F259" s="221">
        <f t="shared" si="56"/>
        <v>0</v>
      </c>
      <c r="G259" s="221">
        <f t="shared" si="56"/>
        <v>0</v>
      </c>
      <c r="H259" s="221">
        <f t="shared" si="56"/>
        <v>0</v>
      </c>
      <c r="I259" s="221">
        <f t="shared" si="56"/>
        <v>0</v>
      </c>
      <c r="J259" s="221">
        <f t="shared" si="56"/>
        <v>0</v>
      </c>
      <c r="K259" s="221">
        <f t="shared" si="56"/>
        <v>0</v>
      </c>
      <c r="L259" s="221">
        <f t="shared" si="56"/>
        <v>0</v>
      </c>
      <c r="M259" s="221">
        <f t="shared" si="56"/>
        <v>0</v>
      </c>
      <c r="N259" s="221">
        <f t="shared" si="56"/>
        <v>0</v>
      </c>
      <c r="O259" s="221">
        <f t="shared" si="56"/>
        <v>0</v>
      </c>
      <c r="P259" s="221">
        <f t="shared" si="56"/>
        <v>0</v>
      </c>
      <c r="Q259" s="12"/>
      <c r="R259" s="12"/>
      <c r="S259" s="12"/>
      <c r="T259" s="12"/>
      <c r="BT259" s="13"/>
      <c r="BU259" s="13"/>
      <c r="BV259" s="13"/>
      <c r="BW259" s="13"/>
    </row>
    <row r="260" spans="1:75">
      <c r="A260" s="54" t="s">
        <v>56</v>
      </c>
      <c r="B260" s="209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12"/>
      <c r="R260" s="12"/>
      <c r="S260" s="12"/>
      <c r="T260" s="12"/>
      <c r="BT260" s="13"/>
      <c r="BU260" s="13"/>
      <c r="BV260" s="13"/>
      <c r="BW260" s="13"/>
    </row>
    <row r="261" spans="1:75">
      <c r="A261" s="54" t="s">
        <v>57</v>
      </c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12"/>
      <c r="R261" s="12"/>
      <c r="S261" s="12"/>
      <c r="T261" s="12"/>
      <c r="BT261" s="13"/>
      <c r="BU261" s="13"/>
      <c r="BV261" s="13"/>
      <c r="BW261" s="13"/>
    </row>
    <row r="262" spans="1:75">
      <c r="A262" s="56" t="s">
        <v>58</v>
      </c>
      <c r="B262" s="221">
        <f>ROUND(B259-B260-B261,2)</f>
        <v>0</v>
      </c>
      <c r="C262" s="221">
        <f t="shared" ref="C262:P262" si="57">ROUND(C259-C260-C261,2)</f>
        <v>0</v>
      </c>
      <c r="D262" s="221">
        <f t="shared" si="57"/>
        <v>0</v>
      </c>
      <c r="E262" s="221">
        <f t="shared" si="57"/>
        <v>0</v>
      </c>
      <c r="F262" s="221">
        <f t="shared" si="57"/>
        <v>0</v>
      </c>
      <c r="G262" s="221">
        <f t="shared" si="57"/>
        <v>0</v>
      </c>
      <c r="H262" s="221">
        <f t="shared" si="57"/>
        <v>0</v>
      </c>
      <c r="I262" s="221">
        <f t="shared" si="57"/>
        <v>0</v>
      </c>
      <c r="J262" s="221">
        <f t="shared" si="57"/>
        <v>0</v>
      </c>
      <c r="K262" s="221">
        <f t="shared" si="57"/>
        <v>0</v>
      </c>
      <c r="L262" s="221">
        <f t="shared" si="57"/>
        <v>0</v>
      </c>
      <c r="M262" s="221">
        <f t="shared" si="57"/>
        <v>0</v>
      </c>
      <c r="N262" s="221">
        <f t="shared" si="57"/>
        <v>0</v>
      </c>
      <c r="O262" s="221">
        <f t="shared" si="57"/>
        <v>0</v>
      </c>
      <c r="P262" s="221">
        <f t="shared" si="57"/>
        <v>0</v>
      </c>
      <c r="Q262" s="12"/>
      <c r="R262" s="12"/>
      <c r="S262" s="12"/>
      <c r="T262" s="12"/>
      <c r="BT262" s="13"/>
      <c r="BU262" s="13"/>
      <c r="BV262" s="13"/>
      <c r="BW262" s="13"/>
    </row>
    <row r="263" spans="1:75">
      <c r="A263" s="62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301"/>
    </row>
    <row r="264" spans="1:75">
      <c r="A264" s="62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301"/>
    </row>
    <row r="265" spans="1:75" ht="15">
      <c r="A265" s="285" t="s">
        <v>140</v>
      </c>
      <c r="B265" s="229"/>
      <c r="C265" s="229"/>
      <c r="D265" s="229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301"/>
    </row>
    <row r="266" spans="1:75" ht="15">
      <c r="A266" s="117"/>
      <c r="B266" s="229"/>
      <c r="C266" s="229"/>
      <c r="D266" s="229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301"/>
    </row>
    <row r="267" spans="1:75">
      <c r="A267" s="63" t="s">
        <v>0</v>
      </c>
      <c r="B267" s="156" t="str">
        <f>B222</f>
        <v>n</v>
      </c>
      <c r="C267" s="156" t="str">
        <f t="shared" ref="C267:M267" si="58">C222</f>
        <v>n+1</v>
      </c>
      <c r="D267" s="156" t="str">
        <f t="shared" si="58"/>
        <v>n+2</v>
      </c>
      <c r="E267" s="156" t="str">
        <f t="shared" si="58"/>
        <v>n+3</v>
      </c>
      <c r="F267" s="156" t="str">
        <f t="shared" si="58"/>
        <v>n+4</v>
      </c>
      <c r="G267" s="156" t="str">
        <f t="shared" si="58"/>
        <v>n+5</v>
      </c>
      <c r="H267" s="156" t="str">
        <f t="shared" si="58"/>
        <v>n+6</v>
      </c>
      <c r="I267" s="156" t="str">
        <f t="shared" si="58"/>
        <v>n+7</v>
      </c>
      <c r="J267" s="156" t="str">
        <f t="shared" si="58"/>
        <v>n+8</v>
      </c>
      <c r="K267" s="156" t="str">
        <f t="shared" si="58"/>
        <v>n+9</v>
      </c>
      <c r="L267" s="156" t="str">
        <f t="shared" si="58"/>
        <v>n+10</v>
      </c>
      <c r="M267" s="156" t="str">
        <f t="shared" si="58"/>
        <v>n+11</v>
      </c>
      <c r="N267" s="156" t="str">
        <f>N222</f>
        <v>n+12</v>
      </c>
      <c r="O267" s="156" t="str">
        <f>O222</f>
        <v>n+13</v>
      </c>
      <c r="P267" s="156" t="str">
        <f>P222</f>
        <v>n+14</v>
      </c>
      <c r="Q267" s="301"/>
      <c r="R267" s="12"/>
      <c r="S267" s="12"/>
      <c r="T267" s="12"/>
      <c r="BT267" s="13"/>
      <c r="BU267" s="13"/>
      <c r="BV267" s="13"/>
      <c r="BW267" s="13"/>
    </row>
    <row r="268" spans="1:75">
      <c r="A268" s="50" t="s">
        <v>40</v>
      </c>
      <c r="B268" s="221">
        <f>ROUND(SUM(B269:B272),2)</f>
        <v>0</v>
      </c>
      <c r="C268" s="221">
        <f t="shared" ref="C268:P268" si="59">ROUND(SUM(C269:C272),2)</f>
        <v>0</v>
      </c>
      <c r="D268" s="221">
        <f t="shared" si="59"/>
        <v>0</v>
      </c>
      <c r="E268" s="221">
        <f t="shared" si="59"/>
        <v>0</v>
      </c>
      <c r="F268" s="221">
        <f t="shared" si="59"/>
        <v>0</v>
      </c>
      <c r="G268" s="221">
        <f t="shared" si="59"/>
        <v>0</v>
      </c>
      <c r="H268" s="221">
        <f t="shared" si="59"/>
        <v>0</v>
      </c>
      <c r="I268" s="221">
        <f t="shared" si="59"/>
        <v>0</v>
      </c>
      <c r="J268" s="221">
        <f t="shared" si="59"/>
        <v>0</v>
      </c>
      <c r="K268" s="221">
        <f t="shared" si="59"/>
        <v>0</v>
      </c>
      <c r="L268" s="221">
        <f t="shared" si="59"/>
        <v>0</v>
      </c>
      <c r="M268" s="221">
        <f t="shared" si="59"/>
        <v>0</v>
      </c>
      <c r="N268" s="221">
        <f t="shared" si="59"/>
        <v>0</v>
      </c>
      <c r="O268" s="221">
        <f t="shared" si="59"/>
        <v>0</v>
      </c>
      <c r="P268" s="221">
        <f t="shared" si="59"/>
        <v>0</v>
      </c>
      <c r="Q268" s="301"/>
      <c r="R268" s="12"/>
      <c r="S268" s="12"/>
      <c r="T268" s="12"/>
      <c r="BT268" s="13"/>
      <c r="BU268" s="13"/>
      <c r="BV268" s="13"/>
      <c r="BW268" s="13"/>
    </row>
    <row r="269" spans="1:75">
      <c r="A269" s="51" t="s">
        <v>41</v>
      </c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301"/>
      <c r="R269" s="12"/>
      <c r="S269" s="12"/>
      <c r="T269" s="12"/>
      <c r="BT269" s="13"/>
      <c r="BU269" s="13"/>
      <c r="BV269" s="13"/>
      <c r="BW269" s="13"/>
    </row>
    <row r="270" spans="1:75">
      <c r="A270" s="51" t="s">
        <v>42</v>
      </c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301"/>
      <c r="R270" s="12"/>
      <c r="S270" s="12"/>
      <c r="T270" s="12"/>
      <c r="BT270" s="13"/>
      <c r="BU270" s="13"/>
      <c r="BV270" s="13"/>
      <c r="BW270" s="13"/>
    </row>
    <row r="271" spans="1:75">
      <c r="A271" s="51" t="s">
        <v>43</v>
      </c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301"/>
      <c r="R271" s="12"/>
      <c r="S271" s="12"/>
      <c r="T271" s="12"/>
      <c r="BT271" s="13"/>
      <c r="BU271" s="13"/>
      <c r="BV271" s="13"/>
      <c r="BW271" s="13"/>
    </row>
    <row r="272" spans="1:75">
      <c r="A272" s="51" t="s">
        <v>44</v>
      </c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301"/>
      <c r="R272" s="12"/>
      <c r="S272" s="12"/>
      <c r="T272" s="12"/>
      <c r="BT272" s="13"/>
      <c r="BU272" s="13"/>
      <c r="BV272" s="13"/>
      <c r="BW272" s="13"/>
    </row>
    <row r="273" spans="1:75">
      <c r="A273" s="52" t="s">
        <v>45</v>
      </c>
      <c r="B273" s="221">
        <f>ROUND(SUM(B274:B280),2)</f>
        <v>0</v>
      </c>
      <c r="C273" s="221">
        <f t="shared" ref="C273:P273" si="60">ROUND(SUM(C274:C280),2)</f>
        <v>0</v>
      </c>
      <c r="D273" s="221">
        <f t="shared" si="60"/>
        <v>0</v>
      </c>
      <c r="E273" s="221">
        <f t="shared" si="60"/>
        <v>0</v>
      </c>
      <c r="F273" s="221">
        <f t="shared" si="60"/>
        <v>0</v>
      </c>
      <c r="G273" s="221">
        <f t="shared" si="60"/>
        <v>0</v>
      </c>
      <c r="H273" s="221">
        <f t="shared" si="60"/>
        <v>0</v>
      </c>
      <c r="I273" s="221">
        <f t="shared" si="60"/>
        <v>0</v>
      </c>
      <c r="J273" s="221">
        <f t="shared" si="60"/>
        <v>0</v>
      </c>
      <c r="K273" s="221">
        <f t="shared" si="60"/>
        <v>0</v>
      </c>
      <c r="L273" s="221">
        <f t="shared" si="60"/>
        <v>0</v>
      </c>
      <c r="M273" s="221">
        <f t="shared" si="60"/>
        <v>0</v>
      </c>
      <c r="N273" s="221">
        <f t="shared" si="60"/>
        <v>0</v>
      </c>
      <c r="O273" s="221">
        <f t="shared" si="60"/>
        <v>0</v>
      </c>
      <c r="P273" s="221">
        <f t="shared" si="60"/>
        <v>0</v>
      </c>
      <c r="Q273" s="301"/>
      <c r="R273" s="12"/>
      <c r="S273" s="12"/>
      <c r="T273" s="12"/>
      <c r="BT273" s="13"/>
      <c r="BU273" s="13"/>
      <c r="BV273" s="13"/>
      <c r="BW273" s="13"/>
    </row>
    <row r="274" spans="1:75">
      <c r="A274" s="51" t="str">
        <f>A243</f>
        <v>I.Amortyzacja</v>
      </c>
      <c r="B274" s="209"/>
      <c r="C274" s="209"/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301"/>
      <c r="R274" s="12"/>
      <c r="S274" s="12"/>
      <c r="T274" s="12"/>
      <c r="BT274" s="13"/>
      <c r="BU274" s="13"/>
      <c r="BV274" s="13"/>
      <c r="BW274" s="13"/>
    </row>
    <row r="275" spans="1:75">
      <c r="A275" s="51" t="str">
        <f t="shared" ref="A275:A280" si="61">A244</f>
        <v>II.Zużycie materiałów i energii</v>
      </c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301"/>
      <c r="R275" s="12"/>
      <c r="S275" s="12"/>
      <c r="T275" s="12"/>
      <c r="BT275" s="13"/>
      <c r="BU275" s="13"/>
      <c r="BV275" s="13"/>
      <c r="BW275" s="13"/>
    </row>
    <row r="276" spans="1:75">
      <c r="A276" s="51" t="str">
        <f t="shared" si="61"/>
        <v>III. Podatki i inne opłaty</v>
      </c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301"/>
      <c r="R276" s="12"/>
      <c r="S276" s="12"/>
      <c r="T276" s="12"/>
      <c r="BT276" s="13"/>
      <c r="BU276" s="13"/>
      <c r="BV276" s="13"/>
      <c r="BW276" s="13"/>
    </row>
    <row r="277" spans="1:75">
      <c r="A277" s="51" t="str">
        <f t="shared" si="61"/>
        <v>IV. Wynagrodzenia</v>
      </c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301"/>
      <c r="R277" s="12"/>
      <c r="S277" s="12"/>
      <c r="T277" s="12"/>
      <c r="BT277" s="13"/>
      <c r="BU277" s="13"/>
      <c r="BV277" s="13"/>
      <c r="BW277" s="13"/>
    </row>
    <row r="278" spans="1:75">
      <c r="A278" s="51" t="str">
        <f t="shared" si="61"/>
        <v>V.Narzuty na wynagrodzenia</v>
      </c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301"/>
      <c r="R278" s="12"/>
      <c r="S278" s="12"/>
      <c r="T278" s="12"/>
      <c r="BT278" s="13"/>
      <c r="BU278" s="13"/>
      <c r="BV278" s="13"/>
      <c r="BW278" s="13"/>
    </row>
    <row r="279" spans="1:75">
      <c r="A279" s="51" t="str">
        <f t="shared" si="61"/>
        <v>VI. Usługi obce</v>
      </c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301"/>
      <c r="R279" s="12"/>
      <c r="S279" s="12"/>
      <c r="T279" s="12"/>
      <c r="BT279" s="13"/>
      <c r="BU279" s="13"/>
      <c r="BV279" s="13"/>
      <c r="BW279" s="13"/>
    </row>
    <row r="280" spans="1:75" ht="24">
      <c r="A280" s="51" t="str">
        <f t="shared" si="61"/>
        <v>VII.Pozostałe (wraz z wartością sprzedanych materiałów i towarów)</v>
      </c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301"/>
      <c r="R280" s="12"/>
      <c r="S280" s="12"/>
      <c r="T280" s="12"/>
      <c r="BT280" s="13"/>
      <c r="BU280" s="13"/>
      <c r="BV280" s="13"/>
      <c r="BW280" s="13"/>
    </row>
    <row r="281" spans="1:75">
      <c r="A281" s="53" t="s">
        <v>46</v>
      </c>
      <c r="B281" s="221">
        <f>ROUND(B268-B273,2)</f>
        <v>0</v>
      </c>
      <c r="C281" s="221">
        <f t="shared" ref="C281:P281" si="62">ROUND(C268-C273,2)</f>
        <v>0</v>
      </c>
      <c r="D281" s="221">
        <f t="shared" si="62"/>
        <v>0</v>
      </c>
      <c r="E281" s="221">
        <f t="shared" si="62"/>
        <v>0</v>
      </c>
      <c r="F281" s="221">
        <f t="shared" si="62"/>
        <v>0</v>
      </c>
      <c r="G281" s="221">
        <f t="shared" si="62"/>
        <v>0</v>
      </c>
      <c r="H281" s="221">
        <f t="shared" si="62"/>
        <v>0</v>
      </c>
      <c r="I281" s="221">
        <f t="shared" si="62"/>
        <v>0</v>
      </c>
      <c r="J281" s="221">
        <f t="shared" si="62"/>
        <v>0</v>
      </c>
      <c r="K281" s="221">
        <f t="shared" si="62"/>
        <v>0</v>
      </c>
      <c r="L281" s="221">
        <f t="shared" si="62"/>
        <v>0</v>
      </c>
      <c r="M281" s="221">
        <f t="shared" si="62"/>
        <v>0</v>
      </c>
      <c r="N281" s="221">
        <f t="shared" si="62"/>
        <v>0</v>
      </c>
      <c r="O281" s="221">
        <f t="shared" si="62"/>
        <v>0</v>
      </c>
      <c r="P281" s="221">
        <f t="shared" si="62"/>
        <v>0</v>
      </c>
      <c r="Q281" s="301"/>
      <c r="R281" s="12"/>
      <c r="S281" s="12"/>
      <c r="T281" s="12"/>
      <c r="BT281" s="13"/>
      <c r="BU281" s="13"/>
      <c r="BV281" s="13"/>
      <c r="BW281" s="13"/>
    </row>
    <row r="282" spans="1:75">
      <c r="A282" s="54" t="s">
        <v>47</v>
      </c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301"/>
      <c r="R282" s="12"/>
      <c r="S282" s="12"/>
      <c r="T282" s="12"/>
      <c r="BT282" s="13"/>
      <c r="BU282" s="13"/>
      <c r="BV282" s="13"/>
      <c r="BW282" s="13"/>
    </row>
    <row r="283" spans="1:75">
      <c r="A283" s="54" t="s">
        <v>48</v>
      </c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301"/>
      <c r="R283" s="12"/>
      <c r="S283" s="12"/>
      <c r="T283" s="12"/>
      <c r="BT283" s="13"/>
      <c r="BU283" s="13"/>
      <c r="BV283" s="13"/>
      <c r="BW283" s="13"/>
    </row>
    <row r="284" spans="1:75">
      <c r="A284" s="55" t="s">
        <v>49</v>
      </c>
      <c r="B284" s="221">
        <f>ROUND(B281+B282-B283,2)</f>
        <v>0</v>
      </c>
      <c r="C284" s="221">
        <f t="shared" ref="C284:P284" si="63">ROUND(C281+C282-C283,2)</f>
        <v>0</v>
      </c>
      <c r="D284" s="221">
        <f t="shared" si="63"/>
        <v>0</v>
      </c>
      <c r="E284" s="221">
        <f t="shared" si="63"/>
        <v>0</v>
      </c>
      <c r="F284" s="221">
        <f t="shared" si="63"/>
        <v>0</v>
      </c>
      <c r="G284" s="221">
        <f t="shared" si="63"/>
        <v>0</v>
      </c>
      <c r="H284" s="221">
        <f t="shared" si="63"/>
        <v>0</v>
      </c>
      <c r="I284" s="221">
        <f t="shared" si="63"/>
        <v>0</v>
      </c>
      <c r="J284" s="221">
        <f t="shared" si="63"/>
        <v>0</v>
      </c>
      <c r="K284" s="221">
        <f t="shared" si="63"/>
        <v>0</v>
      </c>
      <c r="L284" s="221">
        <f t="shared" si="63"/>
        <v>0</v>
      </c>
      <c r="M284" s="221">
        <f t="shared" si="63"/>
        <v>0</v>
      </c>
      <c r="N284" s="221">
        <f t="shared" si="63"/>
        <v>0</v>
      </c>
      <c r="O284" s="221">
        <f t="shared" si="63"/>
        <v>0</v>
      </c>
      <c r="P284" s="221">
        <f t="shared" si="63"/>
        <v>0</v>
      </c>
      <c r="Q284" s="301"/>
      <c r="R284" s="12"/>
      <c r="S284" s="12"/>
      <c r="T284" s="12"/>
      <c r="BT284" s="13"/>
      <c r="BU284" s="13"/>
      <c r="BV284" s="13"/>
      <c r="BW284" s="13"/>
    </row>
    <row r="285" spans="1:75">
      <c r="A285" s="54" t="s">
        <v>50</v>
      </c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301"/>
      <c r="R285" s="12"/>
      <c r="S285" s="12"/>
      <c r="T285" s="12"/>
      <c r="BT285" s="13"/>
      <c r="BU285" s="13"/>
      <c r="BV285" s="13"/>
      <c r="BW285" s="13"/>
    </row>
    <row r="286" spans="1:75">
      <c r="A286" s="54" t="s">
        <v>51</v>
      </c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301"/>
      <c r="R286" s="12"/>
      <c r="S286" s="12"/>
      <c r="T286" s="12"/>
      <c r="BT286" s="13"/>
      <c r="BU286" s="13"/>
      <c r="BV286" s="13"/>
      <c r="BW286" s="13"/>
    </row>
    <row r="287" spans="1:75">
      <c r="A287" s="55" t="s">
        <v>52</v>
      </c>
      <c r="B287" s="221">
        <f>ROUND(B284+B285-B286,2)</f>
        <v>0</v>
      </c>
      <c r="C287" s="221">
        <f t="shared" ref="C287:P287" si="64">ROUND(C284+C285-C286,2)</f>
        <v>0</v>
      </c>
      <c r="D287" s="221">
        <f t="shared" si="64"/>
        <v>0</v>
      </c>
      <c r="E287" s="221">
        <f t="shared" si="64"/>
        <v>0</v>
      </c>
      <c r="F287" s="221">
        <f t="shared" si="64"/>
        <v>0</v>
      </c>
      <c r="G287" s="221">
        <f t="shared" si="64"/>
        <v>0</v>
      </c>
      <c r="H287" s="221">
        <f t="shared" si="64"/>
        <v>0</v>
      </c>
      <c r="I287" s="221">
        <f t="shared" si="64"/>
        <v>0</v>
      </c>
      <c r="J287" s="221">
        <f t="shared" si="64"/>
        <v>0</v>
      </c>
      <c r="K287" s="221">
        <f t="shared" si="64"/>
        <v>0</v>
      </c>
      <c r="L287" s="221">
        <f t="shared" si="64"/>
        <v>0</v>
      </c>
      <c r="M287" s="221">
        <f t="shared" si="64"/>
        <v>0</v>
      </c>
      <c r="N287" s="221">
        <f t="shared" si="64"/>
        <v>0</v>
      </c>
      <c r="O287" s="221">
        <f t="shared" si="64"/>
        <v>0</v>
      </c>
      <c r="P287" s="221">
        <f t="shared" si="64"/>
        <v>0</v>
      </c>
      <c r="Q287" s="301"/>
      <c r="R287" s="12"/>
      <c r="S287" s="12"/>
      <c r="T287" s="12"/>
      <c r="BT287" s="13"/>
      <c r="BU287" s="13"/>
      <c r="BV287" s="13"/>
      <c r="BW287" s="13"/>
    </row>
    <row r="288" spans="1:75">
      <c r="A288" s="51" t="s">
        <v>53</v>
      </c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301"/>
      <c r="R288" s="12"/>
      <c r="S288" s="12"/>
      <c r="T288" s="12"/>
      <c r="BT288" s="13"/>
      <c r="BU288" s="13"/>
      <c r="BV288" s="13"/>
      <c r="BW288" s="13"/>
    </row>
    <row r="289" spans="1:75">
      <c r="A289" s="51" t="s">
        <v>54</v>
      </c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301"/>
      <c r="R289" s="12"/>
      <c r="S289" s="12"/>
      <c r="T289" s="12"/>
      <c r="BT289" s="13"/>
      <c r="BU289" s="13"/>
      <c r="BV289" s="13"/>
      <c r="BW289" s="13"/>
    </row>
    <row r="290" spans="1:75">
      <c r="A290" s="55" t="s">
        <v>55</v>
      </c>
      <c r="B290" s="221">
        <f>ROUND(B287+B288-B289,2)</f>
        <v>0</v>
      </c>
      <c r="C290" s="221">
        <f t="shared" ref="C290:P290" si="65">ROUND(C287+C288-C289,2)</f>
        <v>0</v>
      </c>
      <c r="D290" s="221">
        <f t="shared" si="65"/>
        <v>0</v>
      </c>
      <c r="E290" s="221">
        <f t="shared" si="65"/>
        <v>0</v>
      </c>
      <c r="F290" s="221">
        <f t="shared" si="65"/>
        <v>0</v>
      </c>
      <c r="G290" s="221">
        <f t="shared" si="65"/>
        <v>0</v>
      </c>
      <c r="H290" s="221">
        <f t="shared" si="65"/>
        <v>0</v>
      </c>
      <c r="I290" s="221">
        <f t="shared" si="65"/>
        <v>0</v>
      </c>
      <c r="J290" s="221">
        <f t="shared" si="65"/>
        <v>0</v>
      </c>
      <c r="K290" s="221">
        <f t="shared" si="65"/>
        <v>0</v>
      </c>
      <c r="L290" s="221">
        <f t="shared" si="65"/>
        <v>0</v>
      </c>
      <c r="M290" s="221">
        <f t="shared" si="65"/>
        <v>0</v>
      </c>
      <c r="N290" s="221">
        <f t="shared" si="65"/>
        <v>0</v>
      </c>
      <c r="O290" s="221">
        <f t="shared" si="65"/>
        <v>0</v>
      </c>
      <c r="P290" s="221">
        <f t="shared" si="65"/>
        <v>0</v>
      </c>
      <c r="Q290" s="301"/>
      <c r="R290" s="12"/>
      <c r="S290" s="12"/>
      <c r="T290" s="12"/>
      <c r="BT290" s="13"/>
      <c r="BU290" s="13"/>
      <c r="BV290" s="13"/>
      <c r="BW290" s="13"/>
    </row>
    <row r="291" spans="1:75">
      <c r="A291" s="54" t="s">
        <v>56</v>
      </c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301"/>
      <c r="R291" s="12"/>
      <c r="S291" s="12"/>
      <c r="T291" s="12"/>
      <c r="BT291" s="13"/>
      <c r="BU291" s="13"/>
      <c r="BV291" s="13"/>
      <c r="BW291" s="13"/>
    </row>
    <row r="292" spans="1:75">
      <c r="A292" s="54" t="s">
        <v>57</v>
      </c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301"/>
      <c r="R292" s="12"/>
      <c r="S292" s="12"/>
      <c r="T292" s="12"/>
      <c r="BT292" s="13"/>
      <c r="BU292" s="13"/>
      <c r="BV292" s="13"/>
      <c r="BW292" s="13"/>
    </row>
    <row r="293" spans="1:75">
      <c r="A293" s="56" t="s">
        <v>58</v>
      </c>
      <c r="B293" s="221">
        <f>ROUND(B290-B291-B292,2)</f>
        <v>0</v>
      </c>
      <c r="C293" s="221">
        <f t="shared" ref="C293:P293" si="66">ROUND(C290-C291-C292,2)</f>
        <v>0</v>
      </c>
      <c r="D293" s="221">
        <f t="shared" si="66"/>
        <v>0</v>
      </c>
      <c r="E293" s="221">
        <f t="shared" si="66"/>
        <v>0</v>
      </c>
      <c r="F293" s="221">
        <f t="shared" si="66"/>
        <v>0</v>
      </c>
      <c r="G293" s="221">
        <f t="shared" si="66"/>
        <v>0</v>
      </c>
      <c r="H293" s="221">
        <f t="shared" si="66"/>
        <v>0</v>
      </c>
      <c r="I293" s="221">
        <f t="shared" si="66"/>
        <v>0</v>
      </c>
      <c r="J293" s="221">
        <f t="shared" si="66"/>
        <v>0</v>
      </c>
      <c r="K293" s="221">
        <f t="shared" si="66"/>
        <v>0</v>
      </c>
      <c r="L293" s="221">
        <f t="shared" si="66"/>
        <v>0</v>
      </c>
      <c r="M293" s="221">
        <f t="shared" si="66"/>
        <v>0</v>
      </c>
      <c r="N293" s="221">
        <f t="shared" si="66"/>
        <v>0</v>
      </c>
      <c r="O293" s="221">
        <f t="shared" si="66"/>
        <v>0</v>
      </c>
      <c r="P293" s="221">
        <f t="shared" si="66"/>
        <v>0</v>
      </c>
      <c r="Q293" s="301"/>
      <c r="R293" s="12"/>
      <c r="S293" s="12"/>
      <c r="T293" s="12"/>
      <c r="BT293" s="13"/>
      <c r="BU293" s="13"/>
      <c r="BV293" s="13"/>
      <c r="BW293" s="13"/>
    </row>
    <row r="294" spans="1:75">
      <c r="A294" s="62"/>
      <c r="B294" s="223"/>
      <c r="C294" s="223"/>
      <c r="D294" s="223"/>
      <c r="E294" s="223"/>
      <c r="F294" s="223"/>
      <c r="G294" s="223"/>
      <c r="H294" s="223"/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223"/>
      <c r="T294" s="223"/>
      <c r="U294" s="301"/>
    </row>
    <row r="295" spans="1:75">
      <c r="A295" s="61"/>
      <c r="B295" s="222"/>
      <c r="C295" s="222"/>
      <c r="D295" s="222"/>
      <c r="E295" s="222"/>
      <c r="F295" s="222"/>
      <c r="G295" s="222"/>
      <c r="H295" s="222"/>
      <c r="I295" s="222"/>
      <c r="J295" s="222"/>
      <c r="K295" s="222"/>
      <c r="L295" s="222"/>
      <c r="M295" s="222"/>
      <c r="N295" s="222"/>
      <c r="O295" s="222"/>
      <c r="P295" s="222"/>
      <c r="Q295" s="222"/>
      <c r="R295" s="222"/>
      <c r="S295" s="222"/>
      <c r="T295" s="222"/>
      <c r="U295" s="302"/>
    </row>
    <row r="296" spans="1:75" ht="15">
      <c r="A296" s="117" t="s">
        <v>141</v>
      </c>
      <c r="B296" s="229"/>
      <c r="C296" s="229"/>
      <c r="D296" s="229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302"/>
    </row>
    <row r="297" spans="1:75" ht="15">
      <c r="A297" s="117"/>
      <c r="B297" s="229"/>
      <c r="C297" s="229"/>
      <c r="D297" s="229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302"/>
    </row>
    <row r="298" spans="1:75">
      <c r="A298" s="63" t="s">
        <v>0</v>
      </c>
      <c r="B298" s="156" t="str">
        <f>B267</f>
        <v>n</v>
      </c>
      <c r="C298" s="156" t="str">
        <f t="shared" ref="C298:M298" si="67">C267</f>
        <v>n+1</v>
      </c>
      <c r="D298" s="156" t="str">
        <f t="shared" si="67"/>
        <v>n+2</v>
      </c>
      <c r="E298" s="156" t="str">
        <f t="shared" si="67"/>
        <v>n+3</v>
      </c>
      <c r="F298" s="156" t="str">
        <f t="shared" si="67"/>
        <v>n+4</v>
      </c>
      <c r="G298" s="156" t="str">
        <f t="shared" si="67"/>
        <v>n+5</v>
      </c>
      <c r="H298" s="156" t="str">
        <f t="shared" si="67"/>
        <v>n+6</v>
      </c>
      <c r="I298" s="156" t="str">
        <f t="shared" si="67"/>
        <v>n+7</v>
      </c>
      <c r="J298" s="156" t="str">
        <f t="shared" si="67"/>
        <v>n+8</v>
      </c>
      <c r="K298" s="156" t="str">
        <f t="shared" si="67"/>
        <v>n+9</v>
      </c>
      <c r="L298" s="156" t="str">
        <f t="shared" si="67"/>
        <v>n+10</v>
      </c>
      <c r="M298" s="156" t="str">
        <f t="shared" si="67"/>
        <v>n+11</v>
      </c>
      <c r="N298" s="156" t="str">
        <f>N267</f>
        <v>n+12</v>
      </c>
      <c r="O298" s="156" t="str">
        <f>O267</f>
        <v>n+13</v>
      </c>
      <c r="P298" s="156" t="str">
        <f>P267</f>
        <v>n+14</v>
      </c>
      <c r="Q298" s="301"/>
      <c r="R298" s="12"/>
      <c r="S298" s="12"/>
      <c r="T298" s="12"/>
      <c r="BT298" s="13"/>
      <c r="BU298" s="13"/>
      <c r="BV298" s="13"/>
      <c r="BW298" s="13"/>
    </row>
    <row r="299" spans="1:75">
      <c r="A299" s="50" t="s">
        <v>40</v>
      </c>
      <c r="B299" s="221">
        <f>ROUND(SUM(B300:B303),2)</f>
        <v>0</v>
      </c>
      <c r="C299" s="221">
        <f t="shared" ref="C299:P299" si="68">ROUND(SUM(C300:C303),2)</f>
        <v>0</v>
      </c>
      <c r="D299" s="221">
        <f t="shared" si="68"/>
        <v>0</v>
      </c>
      <c r="E299" s="221">
        <f t="shared" si="68"/>
        <v>0</v>
      </c>
      <c r="F299" s="221">
        <f t="shared" si="68"/>
        <v>0</v>
      </c>
      <c r="G299" s="221">
        <f t="shared" si="68"/>
        <v>0</v>
      </c>
      <c r="H299" s="221">
        <f t="shared" si="68"/>
        <v>0</v>
      </c>
      <c r="I299" s="221">
        <f t="shared" si="68"/>
        <v>0</v>
      </c>
      <c r="J299" s="221">
        <f t="shared" si="68"/>
        <v>0</v>
      </c>
      <c r="K299" s="221">
        <f t="shared" si="68"/>
        <v>0</v>
      </c>
      <c r="L299" s="221">
        <f t="shared" si="68"/>
        <v>0</v>
      </c>
      <c r="M299" s="221">
        <f t="shared" si="68"/>
        <v>0</v>
      </c>
      <c r="N299" s="221">
        <f t="shared" si="68"/>
        <v>0</v>
      </c>
      <c r="O299" s="221">
        <f t="shared" si="68"/>
        <v>0</v>
      </c>
      <c r="P299" s="221">
        <f t="shared" si="68"/>
        <v>0</v>
      </c>
      <c r="Q299" s="301"/>
      <c r="R299" s="12"/>
      <c r="S299" s="12"/>
      <c r="T299" s="12"/>
      <c r="BT299" s="13"/>
      <c r="BU299" s="13"/>
      <c r="BV299" s="13"/>
      <c r="BW299" s="13"/>
    </row>
    <row r="300" spans="1:75">
      <c r="A300" s="51" t="s">
        <v>41</v>
      </c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301"/>
      <c r="R300" s="12"/>
      <c r="S300" s="12"/>
      <c r="T300" s="12"/>
      <c r="BT300" s="13"/>
      <c r="BU300" s="13"/>
      <c r="BV300" s="13"/>
      <c r="BW300" s="13"/>
    </row>
    <row r="301" spans="1:75">
      <c r="A301" s="51" t="s">
        <v>42</v>
      </c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301"/>
      <c r="R301" s="12"/>
      <c r="S301" s="12"/>
      <c r="T301" s="12"/>
      <c r="BT301" s="13"/>
      <c r="BU301" s="13"/>
      <c r="BV301" s="13"/>
      <c r="BW301" s="13"/>
    </row>
    <row r="302" spans="1:75">
      <c r="A302" s="51" t="s">
        <v>43</v>
      </c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301"/>
      <c r="R302" s="12"/>
      <c r="S302" s="12"/>
      <c r="T302" s="12"/>
      <c r="BT302" s="13"/>
      <c r="BU302" s="13"/>
      <c r="BV302" s="13"/>
      <c r="BW302" s="13"/>
    </row>
    <row r="303" spans="1:75">
      <c r="A303" s="51" t="s">
        <v>44</v>
      </c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301"/>
      <c r="R303" s="12"/>
      <c r="S303" s="12"/>
      <c r="T303" s="12"/>
      <c r="BT303" s="13"/>
      <c r="BU303" s="13"/>
      <c r="BV303" s="13"/>
      <c r="BW303" s="13"/>
    </row>
    <row r="304" spans="1:75">
      <c r="A304" s="52" t="s">
        <v>45</v>
      </c>
      <c r="B304" s="221">
        <f>ROUND(SUM(B305:B311),2)</f>
        <v>0</v>
      </c>
      <c r="C304" s="221">
        <f t="shared" ref="C304:P304" si="69">ROUND(SUM(C305:C311),2)</f>
        <v>0</v>
      </c>
      <c r="D304" s="221">
        <f t="shared" si="69"/>
        <v>0</v>
      </c>
      <c r="E304" s="221">
        <f t="shared" si="69"/>
        <v>0</v>
      </c>
      <c r="F304" s="221">
        <f t="shared" si="69"/>
        <v>0</v>
      </c>
      <c r="G304" s="221">
        <f t="shared" si="69"/>
        <v>0</v>
      </c>
      <c r="H304" s="221">
        <f t="shared" si="69"/>
        <v>0</v>
      </c>
      <c r="I304" s="221">
        <f t="shared" si="69"/>
        <v>0</v>
      </c>
      <c r="J304" s="221">
        <f t="shared" si="69"/>
        <v>0</v>
      </c>
      <c r="K304" s="221">
        <f t="shared" si="69"/>
        <v>0</v>
      </c>
      <c r="L304" s="221">
        <f t="shared" si="69"/>
        <v>0</v>
      </c>
      <c r="M304" s="221">
        <f t="shared" si="69"/>
        <v>0</v>
      </c>
      <c r="N304" s="221">
        <f t="shared" si="69"/>
        <v>0</v>
      </c>
      <c r="O304" s="221">
        <f t="shared" si="69"/>
        <v>0</v>
      </c>
      <c r="P304" s="221">
        <f t="shared" si="69"/>
        <v>0</v>
      </c>
      <c r="Q304" s="301"/>
      <c r="R304" s="12"/>
      <c r="S304" s="12"/>
      <c r="T304" s="12"/>
      <c r="BT304" s="13"/>
      <c r="BU304" s="13"/>
      <c r="BV304" s="13"/>
      <c r="BW304" s="13"/>
    </row>
    <row r="305" spans="1:75">
      <c r="A305" s="51" t="str">
        <f>A274</f>
        <v>I.Amortyzacja</v>
      </c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301"/>
      <c r="R305" s="12"/>
      <c r="S305" s="12"/>
      <c r="T305" s="12"/>
      <c r="BT305" s="13"/>
      <c r="BU305" s="13"/>
      <c r="BV305" s="13"/>
      <c r="BW305" s="13"/>
    </row>
    <row r="306" spans="1:75">
      <c r="A306" s="51" t="str">
        <f t="shared" ref="A306:A311" si="70">A275</f>
        <v>II.Zużycie materiałów i energii</v>
      </c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301"/>
      <c r="R306" s="12"/>
      <c r="S306" s="12"/>
      <c r="T306" s="12"/>
      <c r="BT306" s="13"/>
      <c r="BU306" s="13"/>
      <c r="BV306" s="13"/>
      <c r="BW306" s="13"/>
    </row>
    <row r="307" spans="1:75">
      <c r="A307" s="51" t="str">
        <f t="shared" si="70"/>
        <v>III. Podatki i inne opłaty</v>
      </c>
      <c r="B307" s="209"/>
      <c r="C307" s="209"/>
      <c r="D307" s="209"/>
      <c r="E307" s="209"/>
      <c r="F307" s="209"/>
      <c r="G307" s="209"/>
      <c r="H307" s="209"/>
      <c r="I307" s="209"/>
      <c r="J307" s="209"/>
      <c r="K307" s="209"/>
      <c r="L307" s="209"/>
      <c r="M307" s="209"/>
      <c r="N307" s="209"/>
      <c r="O307" s="209"/>
      <c r="P307" s="209"/>
      <c r="Q307" s="301"/>
      <c r="R307" s="12"/>
      <c r="S307" s="12"/>
      <c r="T307" s="12"/>
      <c r="BT307" s="13"/>
      <c r="BU307" s="13"/>
      <c r="BV307" s="13"/>
      <c r="BW307" s="13"/>
    </row>
    <row r="308" spans="1:75">
      <c r="A308" s="51" t="str">
        <f t="shared" si="70"/>
        <v>IV. Wynagrodzenia</v>
      </c>
      <c r="B308" s="209"/>
      <c r="C308" s="209"/>
      <c r="D308" s="209"/>
      <c r="E308" s="209"/>
      <c r="F308" s="209"/>
      <c r="G308" s="209"/>
      <c r="H308" s="209"/>
      <c r="I308" s="209"/>
      <c r="J308" s="209"/>
      <c r="K308" s="209"/>
      <c r="L308" s="209"/>
      <c r="M308" s="209"/>
      <c r="N308" s="209"/>
      <c r="O308" s="209"/>
      <c r="P308" s="209"/>
      <c r="Q308" s="301"/>
      <c r="R308" s="12"/>
      <c r="S308" s="12"/>
      <c r="T308" s="12"/>
      <c r="BT308" s="13"/>
      <c r="BU308" s="13"/>
      <c r="BV308" s="13"/>
      <c r="BW308" s="13"/>
    </row>
    <row r="309" spans="1:75">
      <c r="A309" s="51" t="str">
        <f t="shared" si="70"/>
        <v>V.Narzuty na wynagrodzenia</v>
      </c>
      <c r="B309" s="209"/>
      <c r="C309" s="209"/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301"/>
      <c r="R309" s="12"/>
      <c r="S309" s="12"/>
      <c r="T309" s="12"/>
      <c r="BT309" s="13"/>
      <c r="BU309" s="13"/>
      <c r="BV309" s="13"/>
      <c r="BW309" s="13"/>
    </row>
    <row r="310" spans="1:75">
      <c r="A310" s="51" t="str">
        <f t="shared" si="70"/>
        <v>VI. Usługi obce</v>
      </c>
      <c r="B310" s="209"/>
      <c r="C310" s="209"/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301"/>
      <c r="R310" s="12"/>
      <c r="S310" s="12"/>
      <c r="T310" s="12"/>
      <c r="BT310" s="13"/>
      <c r="BU310" s="13"/>
      <c r="BV310" s="13"/>
      <c r="BW310" s="13"/>
    </row>
    <row r="311" spans="1:75" ht="24">
      <c r="A311" s="51" t="str">
        <f t="shared" si="70"/>
        <v>VII.Pozostałe (wraz z wartością sprzedanych materiałów i towarów)</v>
      </c>
      <c r="B311" s="209"/>
      <c r="C311" s="209"/>
      <c r="D311" s="209"/>
      <c r="E311" s="209"/>
      <c r="F311" s="209"/>
      <c r="G311" s="209"/>
      <c r="H311" s="209"/>
      <c r="I311" s="209"/>
      <c r="J311" s="209"/>
      <c r="K311" s="209"/>
      <c r="L311" s="209"/>
      <c r="M311" s="209"/>
      <c r="N311" s="209"/>
      <c r="O311" s="209"/>
      <c r="P311" s="209"/>
      <c r="Q311" s="301"/>
      <c r="R311" s="12"/>
      <c r="S311" s="12"/>
      <c r="T311" s="12"/>
      <c r="BT311" s="13"/>
      <c r="BU311" s="13"/>
      <c r="BV311" s="13"/>
      <c r="BW311" s="13"/>
    </row>
    <row r="312" spans="1:75">
      <c r="A312" s="53" t="s">
        <v>46</v>
      </c>
      <c r="B312" s="221">
        <f>ROUND(B299-B304,2)</f>
        <v>0</v>
      </c>
      <c r="C312" s="221">
        <f t="shared" ref="C312:P312" si="71">ROUND(C299-C304,2)</f>
        <v>0</v>
      </c>
      <c r="D312" s="221">
        <f t="shared" si="71"/>
        <v>0</v>
      </c>
      <c r="E312" s="221">
        <f t="shared" si="71"/>
        <v>0</v>
      </c>
      <c r="F312" s="221">
        <f t="shared" si="71"/>
        <v>0</v>
      </c>
      <c r="G312" s="221">
        <f t="shared" si="71"/>
        <v>0</v>
      </c>
      <c r="H312" s="221">
        <f t="shared" si="71"/>
        <v>0</v>
      </c>
      <c r="I312" s="221">
        <f t="shared" si="71"/>
        <v>0</v>
      </c>
      <c r="J312" s="221">
        <f t="shared" si="71"/>
        <v>0</v>
      </c>
      <c r="K312" s="221">
        <f t="shared" si="71"/>
        <v>0</v>
      </c>
      <c r="L312" s="221">
        <f t="shared" si="71"/>
        <v>0</v>
      </c>
      <c r="M312" s="221">
        <f t="shared" si="71"/>
        <v>0</v>
      </c>
      <c r="N312" s="221">
        <f t="shared" si="71"/>
        <v>0</v>
      </c>
      <c r="O312" s="221">
        <f t="shared" si="71"/>
        <v>0</v>
      </c>
      <c r="P312" s="221">
        <f t="shared" si="71"/>
        <v>0</v>
      </c>
      <c r="Q312" s="301"/>
      <c r="R312" s="12"/>
      <c r="S312" s="12"/>
      <c r="T312" s="12"/>
      <c r="BT312" s="13"/>
      <c r="BU312" s="13"/>
      <c r="BV312" s="13"/>
      <c r="BW312" s="13"/>
    </row>
    <row r="313" spans="1:75">
      <c r="A313" s="54" t="s">
        <v>47</v>
      </c>
      <c r="B313" s="209"/>
      <c r="C313" s="209"/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301"/>
      <c r="R313" s="12"/>
      <c r="S313" s="12"/>
      <c r="T313" s="12"/>
      <c r="BT313" s="13"/>
      <c r="BU313" s="13"/>
      <c r="BV313" s="13"/>
      <c r="BW313" s="13"/>
    </row>
    <row r="314" spans="1:75">
      <c r="A314" s="54" t="s">
        <v>48</v>
      </c>
      <c r="B314" s="209"/>
      <c r="C314" s="209"/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301"/>
      <c r="R314" s="12"/>
      <c r="S314" s="12"/>
      <c r="T314" s="12"/>
      <c r="BT314" s="13"/>
      <c r="BU314" s="13"/>
      <c r="BV314" s="13"/>
      <c r="BW314" s="13"/>
    </row>
    <row r="315" spans="1:75">
      <c r="A315" s="55" t="s">
        <v>49</v>
      </c>
      <c r="B315" s="221">
        <f>ROUND(B312+B313-B314,2)</f>
        <v>0</v>
      </c>
      <c r="C315" s="221">
        <f t="shared" ref="C315:P315" si="72">ROUND(C312+C313-C314,2)</f>
        <v>0</v>
      </c>
      <c r="D315" s="221">
        <f t="shared" si="72"/>
        <v>0</v>
      </c>
      <c r="E315" s="221">
        <f t="shared" si="72"/>
        <v>0</v>
      </c>
      <c r="F315" s="221">
        <f t="shared" si="72"/>
        <v>0</v>
      </c>
      <c r="G315" s="221">
        <f t="shared" si="72"/>
        <v>0</v>
      </c>
      <c r="H315" s="221">
        <f t="shared" si="72"/>
        <v>0</v>
      </c>
      <c r="I315" s="221">
        <f t="shared" si="72"/>
        <v>0</v>
      </c>
      <c r="J315" s="221">
        <f t="shared" si="72"/>
        <v>0</v>
      </c>
      <c r="K315" s="221">
        <f t="shared" si="72"/>
        <v>0</v>
      </c>
      <c r="L315" s="221">
        <f t="shared" si="72"/>
        <v>0</v>
      </c>
      <c r="M315" s="221">
        <f t="shared" si="72"/>
        <v>0</v>
      </c>
      <c r="N315" s="221">
        <f t="shared" si="72"/>
        <v>0</v>
      </c>
      <c r="O315" s="221">
        <f t="shared" si="72"/>
        <v>0</v>
      </c>
      <c r="P315" s="221">
        <f t="shared" si="72"/>
        <v>0</v>
      </c>
      <c r="Q315" s="301"/>
      <c r="R315" s="12"/>
      <c r="S315" s="12"/>
      <c r="T315" s="12"/>
      <c r="BT315" s="13"/>
      <c r="BU315" s="13"/>
      <c r="BV315" s="13"/>
      <c r="BW315" s="13"/>
    </row>
    <row r="316" spans="1:75">
      <c r="A316" s="54" t="s">
        <v>50</v>
      </c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301"/>
      <c r="R316" s="12"/>
      <c r="S316" s="12"/>
      <c r="T316" s="12"/>
      <c r="BT316" s="13"/>
      <c r="BU316" s="13"/>
      <c r="BV316" s="13"/>
      <c r="BW316" s="13"/>
    </row>
    <row r="317" spans="1:75">
      <c r="A317" s="54" t="s">
        <v>51</v>
      </c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301"/>
      <c r="R317" s="12"/>
      <c r="S317" s="12"/>
      <c r="T317" s="12"/>
      <c r="BT317" s="13"/>
      <c r="BU317" s="13"/>
      <c r="BV317" s="13"/>
      <c r="BW317" s="13"/>
    </row>
    <row r="318" spans="1:75">
      <c r="A318" s="55" t="s">
        <v>52</v>
      </c>
      <c r="B318" s="221">
        <f>ROUND(B315+B316-B317,2)</f>
        <v>0</v>
      </c>
      <c r="C318" s="221">
        <f t="shared" ref="C318:O318" si="73">ROUND(C315+C316-C317,2)</f>
        <v>0</v>
      </c>
      <c r="D318" s="221">
        <f t="shared" si="73"/>
        <v>0</v>
      </c>
      <c r="E318" s="221">
        <f t="shared" si="73"/>
        <v>0</v>
      </c>
      <c r="F318" s="221">
        <f t="shared" si="73"/>
        <v>0</v>
      </c>
      <c r="G318" s="221">
        <f t="shared" si="73"/>
        <v>0</v>
      </c>
      <c r="H318" s="221">
        <f t="shared" si="73"/>
        <v>0</v>
      </c>
      <c r="I318" s="221">
        <f t="shared" si="73"/>
        <v>0</v>
      </c>
      <c r="J318" s="221">
        <f t="shared" si="73"/>
        <v>0</v>
      </c>
      <c r="K318" s="221">
        <f t="shared" si="73"/>
        <v>0</v>
      </c>
      <c r="L318" s="221">
        <f t="shared" si="73"/>
        <v>0</v>
      </c>
      <c r="M318" s="221">
        <f t="shared" si="73"/>
        <v>0</v>
      </c>
      <c r="N318" s="221">
        <f t="shared" si="73"/>
        <v>0</v>
      </c>
      <c r="O318" s="221">
        <f t="shared" si="73"/>
        <v>0</v>
      </c>
      <c r="P318" s="221">
        <f>ROUND(P315+P316-P317,2)</f>
        <v>0</v>
      </c>
      <c r="Q318" s="301"/>
      <c r="R318" s="12"/>
      <c r="S318" s="12"/>
      <c r="T318" s="12"/>
      <c r="BT318" s="13"/>
      <c r="BU318" s="13"/>
      <c r="BV318" s="13"/>
      <c r="BW318" s="13"/>
    </row>
    <row r="319" spans="1:75">
      <c r="A319" s="51" t="s">
        <v>53</v>
      </c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301"/>
      <c r="R319" s="12"/>
      <c r="S319" s="12"/>
      <c r="T319" s="12"/>
      <c r="BT319" s="13"/>
      <c r="BU319" s="13"/>
      <c r="BV319" s="13"/>
      <c r="BW319" s="13"/>
    </row>
    <row r="320" spans="1:75">
      <c r="A320" s="51" t="s">
        <v>54</v>
      </c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301"/>
      <c r="R320" s="12"/>
      <c r="S320" s="12"/>
      <c r="T320" s="12"/>
      <c r="BT320" s="13"/>
      <c r="BU320" s="13"/>
      <c r="BV320" s="13"/>
      <c r="BW320" s="13"/>
    </row>
    <row r="321" spans="1:75">
      <c r="A321" s="55" t="s">
        <v>55</v>
      </c>
      <c r="B321" s="221">
        <f>ROUND(B318+B319-B320,2)</f>
        <v>0</v>
      </c>
      <c r="C321" s="221">
        <f t="shared" ref="C321:P321" si="74">ROUND(C318+C319-C320,2)</f>
        <v>0</v>
      </c>
      <c r="D321" s="221">
        <f t="shared" si="74"/>
        <v>0</v>
      </c>
      <c r="E321" s="221">
        <f t="shared" si="74"/>
        <v>0</v>
      </c>
      <c r="F321" s="221">
        <f t="shared" si="74"/>
        <v>0</v>
      </c>
      <c r="G321" s="221">
        <f t="shared" si="74"/>
        <v>0</v>
      </c>
      <c r="H321" s="221">
        <f t="shared" si="74"/>
        <v>0</v>
      </c>
      <c r="I321" s="221">
        <f t="shared" si="74"/>
        <v>0</v>
      </c>
      <c r="J321" s="221">
        <f t="shared" si="74"/>
        <v>0</v>
      </c>
      <c r="K321" s="221">
        <f t="shared" si="74"/>
        <v>0</v>
      </c>
      <c r="L321" s="221">
        <f t="shared" si="74"/>
        <v>0</v>
      </c>
      <c r="M321" s="221">
        <f t="shared" si="74"/>
        <v>0</v>
      </c>
      <c r="N321" s="221">
        <f t="shared" si="74"/>
        <v>0</v>
      </c>
      <c r="O321" s="221">
        <f t="shared" si="74"/>
        <v>0</v>
      </c>
      <c r="P321" s="221">
        <f t="shared" si="74"/>
        <v>0</v>
      </c>
      <c r="Q321" s="301"/>
      <c r="R321" s="12"/>
      <c r="S321" s="12"/>
      <c r="T321" s="12"/>
      <c r="BT321" s="13"/>
      <c r="BU321" s="13"/>
      <c r="BV321" s="13"/>
      <c r="BW321" s="13"/>
    </row>
    <row r="322" spans="1:75">
      <c r="A322" s="54" t="s">
        <v>56</v>
      </c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301"/>
      <c r="R322" s="12"/>
      <c r="S322" s="12"/>
      <c r="T322" s="12"/>
      <c r="BT322" s="13"/>
      <c r="BU322" s="13"/>
      <c r="BV322" s="13"/>
      <c r="BW322" s="13"/>
    </row>
    <row r="323" spans="1:75">
      <c r="A323" s="54" t="s">
        <v>57</v>
      </c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301"/>
      <c r="R323" s="12"/>
      <c r="S323" s="12"/>
      <c r="T323" s="12"/>
      <c r="BT323" s="13"/>
      <c r="BU323" s="13"/>
      <c r="BV323" s="13"/>
      <c r="BW323" s="13"/>
    </row>
    <row r="324" spans="1:75">
      <c r="A324" s="55" t="s">
        <v>58</v>
      </c>
      <c r="B324" s="221">
        <f>ROUND(B321-B322-B323,2)</f>
        <v>0</v>
      </c>
      <c r="C324" s="221">
        <f t="shared" ref="C324:P324" si="75">ROUND(C321-C322-C323,2)</f>
        <v>0</v>
      </c>
      <c r="D324" s="221">
        <f t="shared" si="75"/>
        <v>0</v>
      </c>
      <c r="E324" s="221">
        <f t="shared" si="75"/>
        <v>0</v>
      </c>
      <c r="F324" s="221">
        <f t="shared" si="75"/>
        <v>0</v>
      </c>
      <c r="G324" s="221">
        <f t="shared" si="75"/>
        <v>0</v>
      </c>
      <c r="H324" s="221">
        <f t="shared" si="75"/>
        <v>0</v>
      </c>
      <c r="I324" s="221">
        <f t="shared" si="75"/>
        <v>0</v>
      </c>
      <c r="J324" s="221">
        <f t="shared" si="75"/>
        <v>0</v>
      </c>
      <c r="K324" s="221">
        <f t="shared" si="75"/>
        <v>0</v>
      </c>
      <c r="L324" s="221">
        <f t="shared" si="75"/>
        <v>0</v>
      </c>
      <c r="M324" s="221">
        <f t="shared" si="75"/>
        <v>0</v>
      </c>
      <c r="N324" s="221">
        <f t="shared" si="75"/>
        <v>0</v>
      </c>
      <c r="O324" s="221">
        <f t="shared" si="75"/>
        <v>0</v>
      </c>
      <c r="P324" s="221">
        <f t="shared" si="75"/>
        <v>0</v>
      </c>
      <c r="Q324" s="301"/>
      <c r="R324" s="12"/>
      <c r="S324" s="12"/>
      <c r="T324" s="12"/>
      <c r="BT324" s="13"/>
      <c r="BU324" s="13"/>
      <c r="BV324" s="13"/>
      <c r="BW324" s="13"/>
    </row>
    <row r="325" spans="1:75">
      <c r="A325" s="62"/>
      <c r="B325" s="223"/>
      <c r="C325" s="223"/>
      <c r="D325" s="223"/>
      <c r="E325" s="223"/>
      <c r="F325" s="223"/>
      <c r="G325" s="223"/>
      <c r="H325" s="223"/>
      <c r="I325" s="223"/>
      <c r="J325" s="223"/>
      <c r="K325" s="223"/>
      <c r="L325" s="223"/>
      <c r="M325" s="223"/>
      <c r="N325" s="223"/>
      <c r="O325" s="223"/>
      <c r="P325" s="223"/>
      <c r="Q325" s="223"/>
      <c r="R325" s="223"/>
      <c r="S325" s="223"/>
      <c r="T325" s="223"/>
      <c r="U325" s="301"/>
    </row>
    <row r="326" spans="1:75" ht="15.75">
      <c r="A326" s="124" t="s">
        <v>144</v>
      </c>
      <c r="B326" s="223"/>
      <c r="C326" s="223"/>
      <c r="D326" s="223"/>
      <c r="E326" s="223"/>
      <c r="F326" s="223"/>
      <c r="G326" s="223"/>
      <c r="H326" s="223"/>
      <c r="I326" s="223"/>
      <c r="J326" s="223"/>
      <c r="K326" s="223"/>
      <c r="L326" s="223"/>
      <c r="M326" s="223"/>
      <c r="N326" s="223"/>
      <c r="O326" s="223"/>
      <c r="P326" s="223"/>
      <c r="Q326" s="223"/>
      <c r="R326" s="223"/>
      <c r="S326" s="223"/>
      <c r="T326" s="223"/>
      <c r="U326" s="301"/>
    </row>
    <row r="327" spans="1:75">
      <c r="A327" s="62"/>
      <c r="B327" s="223"/>
      <c r="C327" s="223"/>
      <c r="D327" s="223"/>
      <c r="E327" s="223"/>
      <c r="F327" s="223"/>
      <c r="G327" s="223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S327" s="223"/>
      <c r="T327" s="223"/>
      <c r="U327" s="301"/>
    </row>
    <row r="328" spans="1:75">
      <c r="A328" s="139" t="s">
        <v>145</v>
      </c>
      <c r="B328" s="230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</row>
    <row r="329" spans="1:75">
      <c r="A329" s="137"/>
      <c r="B329" s="230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</row>
    <row r="330" spans="1:75">
      <c r="A330" s="63" t="s">
        <v>0</v>
      </c>
      <c r="B330" s="231" t="str">
        <f>B236</f>
        <v>n</v>
      </c>
      <c r="C330" s="231" t="str">
        <f t="shared" ref="C330:M330" si="76">C236</f>
        <v>n+1</v>
      </c>
      <c r="D330" s="231" t="str">
        <f t="shared" si="76"/>
        <v>n+2</v>
      </c>
      <c r="E330" s="231" t="str">
        <f t="shared" si="76"/>
        <v>n+3</v>
      </c>
      <c r="F330" s="231" t="str">
        <f t="shared" si="76"/>
        <v>n+4</v>
      </c>
      <c r="G330" s="231" t="str">
        <f t="shared" si="76"/>
        <v>n+5</v>
      </c>
      <c r="H330" s="231" t="str">
        <f t="shared" si="76"/>
        <v>n+6</v>
      </c>
      <c r="I330" s="231" t="str">
        <f t="shared" si="76"/>
        <v>n+7</v>
      </c>
      <c r="J330" s="231" t="str">
        <f t="shared" si="76"/>
        <v>n+8</v>
      </c>
      <c r="K330" s="231" t="str">
        <f t="shared" si="76"/>
        <v>n+9</v>
      </c>
      <c r="L330" s="231" t="str">
        <f t="shared" si="76"/>
        <v>n+10</v>
      </c>
      <c r="M330" s="231" t="str">
        <f t="shared" si="76"/>
        <v>n+11</v>
      </c>
      <c r="N330" s="231" t="str">
        <f>N236</f>
        <v>n+12</v>
      </c>
      <c r="O330" s="231" t="str">
        <f>O236</f>
        <v>n+13</v>
      </c>
      <c r="P330" s="231" t="str">
        <f>P236</f>
        <v>n+14</v>
      </c>
      <c r="Q330" s="12"/>
      <c r="R330" s="12"/>
      <c r="S330" s="12"/>
      <c r="T330" s="12"/>
      <c r="BT330" s="13"/>
      <c r="BU330" s="13"/>
      <c r="BV330" s="13"/>
      <c r="BW330" s="13"/>
    </row>
    <row r="331" spans="1:75">
      <c r="A331" s="235" t="s">
        <v>226</v>
      </c>
      <c r="B331" s="366"/>
      <c r="C331" s="367"/>
      <c r="D331" s="367"/>
      <c r="E331" s="367"/>
      <c r="F331" s="367"/>
      <c r="G331" s="367"/>
      <c r="H331" s="367"/>
      <c r="I331" s="367"/>
      <c r="J331" s="367"/>
      <c r="K331" s="367"/>
      <c r="L331" s="367"/>
      <c r="M331" s="367"/>
      <c r="N331" s="367"/>
      <c r="O331" s="367"/>
      <c r="P331" s="368"/>
      <c r="Q331" s="12"/>
      <c r="R331" s="12"/>
      <c r="S331" s="12"/>
      <c r="T331" s="12"/>
      <c r="BT331" s="13"/>
      <c r="BU331" s="13"/>
      <c r="BV331" s="13"/>
      <c r="BW331" s="13"/>
    </row>
    <row r="332" spans="1:75">
      <c r="A332" s="55" t="s">
        <v>227</v>
      </c>
      <c r="B332" s="232">
        <f>B262</f>
        <v>0</v>
      </c>
      <c r="C332" s="232">
        <f t="shared" ref="C332:M332" si="77">C262</f>
        <v>0</v>
      </c>
      <c r="D332" s="232">
        <f t="shared" si="77"/>
        <v>0</v>
      </c>
      <c r="E332" s="232">
        <f t="shared" si="77"/>
        <v>0</v>
      </c>
      <c r="F332" s="232">
        <f t="shared" si="77"/>
        <v>0</v>
      </c>
      <c r="G332" s="232">
        <f t="shared" si="77"/>
        <v>0</v>
      </c>
      <c r="H332" s="232">
        <f t="shared" si="77"/>
        <v>0</v>
      </c>
      <c r="I332" s="232">
        <f t="shared" si="77"/>
        <v>0</v>
      </c>
      <c r="J332" s="232">
        <f t="shared" si="77"/>
        <v>0</v>
      </c>
      <c r="K332" s="232">
        <f t="shared" si="77"/>
        <v>0</v>
      </c>
      <c r="L332" s="232">
        <f t="shared" si="77"/>
        <v>0</v>
      </c>
      <c r="M332" s="232">
        <f t="shared" si="77"/>
        <v>0</v>
      </c>
      <c r="N332" s="232">
        <f>N262</f>
        <v>0</v>
      </c>
      <c r="O332" s="232">
        <f>O262</f>
        <v>0</v>
      </c>
      <c r="P332" s="232">
        <f>P262</f>
        <v>0</v>
      </c>
      <c r="Q332" s="12"/>
      <c r="R332" s="12"/>
      <c r="S332" s="12"/>
      <c r="T332" s="12"/>
      <c r="BT332" s="13"/>
      <c r="BU332" s="13"/>
      <c r="BV332" s="13"/>
      <c r="BW332" s="13"/>
    </row>
    <row r="333" spans="1:75">
      <c r="A333" s="55" t="s">
        <v>228</v>
      </c>
      <c r="B333" s="232">
        <f>ROUND(SUM(B334:B343),2)</f>
        <v>0</v>
      </c>
      <c r="C333" s="232">
        <f t="shared" ref="C333:P333" si="78">ROUND(SUM(C334:C343),2)</f>
        <v>0</v>
      </c>
      <c r="D333" s="232">
        <f t="shared" si="78"/>
        <v>0</v>
      </c>
      <c r="E333" s="232">
        <f t="shared" si="78"/>
        <v>0</v>
      </c>
      <c r="F333" s="232">
        <f t="shared" si="78"/>
        <v>0</v>
      </c>
      <c r="G333" s="232">
        <f t="shared" si="78"/>
        <v>0</v>
      </c>
      <c r="H333" s="232">
        <f t="shared" si="78"/>
        <v>0</v>
      </c>
      <c r="I333" s="232">
        <f t="shared" si="78"/>
        <v>0</v>
      </c>
      <c r="J333" s="232">
        <f t="shared" si="78"/>
        <v>0</v>
      </c>
      <c r="K333" s="232">
        <f t="shared" si="78"/>
        <v>0</v>
      </c>
      <c r="L333" s="232">
        <f t="shared" si="78"/>
        <v>0</v>
      </c>
      <c r="M333" s="232">
        <f t="shared" si="78"/>
        <v>0</v>
      </c>
      <c r="N333" s="232">
        <f t="shared" si="78"/>
        <v>0</v>
      </c>
      <c r="O333" s="232">
        <f t="shared" si="78"/>
        <v>0</v>
      </c>
      <c r="P333" s="232">
        <f t="shared" si="78"/>
        <v>0</v>
      </c>
      <c r="Q333" s="12"/>
      <c r="R333" s="12"/>
      <c r="S333" s="12"/>
      <c r="T333" s="12"/>
      <c r="BT333" s="13"/>
      <c r="BU333" s="13"/>
      <c r="BV333" s="13"/>
      <c r="BW333" s="13"/>
    </row>
    <row r="334" spans="1:75">
      <c r="A334" s="51" t="s">
        <v>229</v>
      </c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2"/>
      <c r="R334" s="12"/>
      <c r="S334" s="12"/>
      <c r="T334" s="12"/>
      <c r="BT334" s="13"/>
      <c r="BU334" s="13"/>
      <c r="BV334" s="13"/>
      <c r="BW334" s="13"/>
    </row>
    <row r="335" spans="1:75">
      <c r="A335" s="51" t="s">
        <v>230</v>
      </c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2"/>
      <c r="R335" s="12"/>
      <c r="S335" s="12"/>
      <c r="T335" s="12"/>
      <c r="BT335" s="13"/>
      <c r="BU335" s="13"/>
      <c r="BV335" s="13"/>
      <c r="BW335" s="13"/>
    </row>
    <row r="336" spans="1:75">
      <c r="A336" s="51" t="s">
        <v>231</v>
      </c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2"/>
      <c r="R336" s="12"/>
      <c r="S336" s="12"/>
      <c r="T336" s="12"/>
      <c r="BT336" s="13"/>
      <c r="BU336" s="13"/>
      <c r="BV336" s="13"/>
      <c r="BW336" s="13"/>
    </row>
    <row r="337" spans="1:75">
      <c r="A337" s="51" t="s">
        <v>232</v>
      </c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2"/>
      <c r="R337" s="12"/>
      <c r="S337" s="12"/>
      <c r="T337" s="12"/>
      <c r="BT337" s="13"/>
      <c r="BU337" s="13"/>
      <c r="BV337" s="13"/>
      <c r="BW337" s="13"/>
    </row>
    <row r="338" spans="1:75">
      <c r="A338" s="51" t="s">
        <v>233</v>
      </c>
      <c r="B338" s="107"/>
      <c r="C338" s="233"/>
      <c r="D338" s="233"/>
      <c r="E338" s="233"/>
      <c r="F338" s="233"/>
      <c r="G338" s="233"/>
      <c r="H338" s="233"/>
      <c r="I338" s="233"/>
      <c r="J338" s="233"/>
      <c r="K338" s="233"/>
      <c r="L338" s="233"/>
      <c r="M338" s="233"/>
      <c r="N338" s="233"/>
      <c r="O338" s="233"/>
      <c r="P338" s="233"/>
      <c r="Q338" s="12"/>
      <c r="R338" s="12"/>
      <c r="S338" s="12"/>
      <c r="T338" s="12"/>
      <c r="BT338" s="13"/>
      <c r="BU338" s="13"/>
      <c r="BV338" s="13"/>
      <c r="BW338" s="13"/>
    </row>
    <row r="339" spans="1:75">
      <c r="A339" s="51" t="s">
        <v>234</v>
      </c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2"/>
      <c r="R339" s="12"/>
      <c r="S339" s="12"/>
      <c r="T339" s="12"/>
      <c r="BT339" s="13"/>
      <c r="BU339" s="13"/>
      <c r="BV339" s="13"/>
      <c r="BW339" s="13"/>
    </row>
    <row r="340" spans="1:75">
      <c r="A340" s="51" t="s">
        <v>235</v>
      </c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2"/>
      <c r="R340" s="12"/>
      <c r="S340" s="12"/>
      <c r="T340" s="12"/>
      <c r="BT340" s="13"/>
      <c r="BU340" s="13"/>
      <c r="BV340" s="13"/>
      <c r="BW340" s="13"/>
    </row>
    <row r="341" spans="1:75" ht="24">
      <c r="A341" s="51" t="s">
        <v>236</v>
      </c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2"/>
      <c r="R341" s="12"/>
      <c r="S341" s="12"/>
      <c r="T341" s="12"/>
      <c r="BT341" s="13"/>
      <c r="BU341" s="13"/>
      <c r="BV341" s="13"/>
      <c r="BW341" s="13"/>
    </row>
    <row r="342" spans="1:75">
      <c r="A342" s="51" t="s">
        <v>237</v>
      </c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2"/>
      <c r="R342" s="12"/>
      <c r="S342" s="12"/>
      <c r="T342" s="12"/>
      <c r="BT342" s="13"/>
      <c r="BU342" s="13"/>
      <c r="BV342" s="13"/>
      <c r="BW342" s="13"/>
    </row>
    <row r="343" spans="1:75">
      <c r="A343" s="51" t="s">
        <v>238</v>
      </c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2"/>
      <c r="R343" s="12"/>
      <c r="S343" s="12"/>
      <c r="T343" s="12"/>
      <c r="BT343" s="13"/>
      <c r="BU343" s="13"/>
      <c r="BV343" s="13"/>
      <c r="BW343" s="13"/>
    </row>
    <row r="344" spans="1:75">
      <c r="A344" s="236" t="s">
        <v>253</v>
      </c>
      <c r="B344" s="234">
        <f>B332+B333</f>
        <v>0</v>
      </c>
      <c r="C344" s="234">
        <f t="shared" ref="C344:P344" si="79">C332+C333</f>
        <v>0</v>
      </c>
      <c r="D344" s="234">
        <f t="shared" si="79"/>
        <v>0</v>
      </c>
      <c r="E344" s="234">
        <f t="shared" si="79"/>
        <v>0</v>
      </c>
      <c r="F344" s="234">
        <f t="shared" si="79"/>
        <v>0</v>
      </c>
      <c r="G344" s="234">
        <f t="shared" si="79"/>
        <v>0</v>
      </c>
      <c r="H344" s="234">
        <f t="shared" si="79"/>
        <v>0</v>
      </c>
      <c r="I344" s="234">
        <f t="shared" si="79"/>
        <v>0</v>
      </c>
      <c r="J344" s="234">
        <f t="shared" si="79"/>
        <v>0</v>
      </c>
      <c r="K344" s="234">
        <f t="shared" si="79"/>
        <v>0</v>
      </c>
      <c r="L344" s="234">
        <f t="shared" si="79"/>
        <v>0</v>
      </c>
      <c r="M344" s="234">
        <f t="shared" si="79"/>
        <v>0</v>
      </c>
      <c r="N344" s="234">
        <f t="shared" si="79"/>
        <v>0</v>
      </c>
      <c r="O344" s="234">
        <f t="shared" si="79"/>
        <v>0</v>
      </c>
      <c r="P344" s="234">
        <f t="shared" si="79"/>
        <v>0</v>
      </c>
      <c r="Q344" s="12"/>
      <c r="R344" s="12"/>
      <c r="S344" s="12"/>
      <c r="T344" s="12"/>
      <c r="BT344" s="13"/>
      <c r="BU344" s="13"/>
      <c r="BV344" s="13"/>
      <c r="BW344" s="13"/>
    </row>
    <row r="345" spans="1:75">
      <c r="A345" s="57" t="s">
        <v>239</v>
      </c>
      <c r="B345" s="363"/>
      <c r="C345" s="364"/>
      <c r="D345" s="364"/>
      <c r="E345" s="364"/>
      <c r="F345" s="364"/>
      <c r="G345" s="364"/>
      <c r="H345" s="364"/>
      <c r="I345" s="364"/>
      <c r="J345" s="364"/>
      <c r="K345" s="364"/>
      <c r="L345" s="364"/>
      <c r="M345" s="364"/>
      <c r="N345" s="364"/>
      <c r="O345" s="364"/>
      <c r="P345" s="365"/>
      <c r="Q345" s="12"/>
      <c r="R345" s="12"/>
      <c r="S345" s="12"/>
      <c r="T345" s="12"/>
      <c r="BT345" s="13"/>
      <c r="BU345" s="13"/>
      <c r="BV345" s="13"/>
      <c r="BW345" s="13"/>
    </row>
    <row r="346" spans="1:75">
      <c r="A346" s="51" t="s">
        <v>240</v>
      </c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2"/>
      <c r="R346" s="12"/>
      <c r="S346" s="12"/>
      <c r="T346" s="12"/>
      <c r="BT346" s="13"/>
      <c r="BU346" s="13"/>
      <c r="BV346" s="13"/>
      <c r="BW346" s="13"/>
    </row>
    <row r="347" spans="1:75">
      <c r="A347" s="51" t="s">
        <v>241</v>
      </c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2"/>
      <c r="R347" s="12"/>
      <c r="S347" s="12"/>
      <c r="T347" s="12"/>
      <c r="BT347" s="13"/>
      <c r="BU347" s="13"/>
      <c r="BV347" s="13"/>
      <c r="BW347" s="13"/>
    </row>
    <row r="348" spans="1:75">
      <c r="A348" s="236" t="s">
        <v>250</v>
      </c>
      <c r="B348" s="234">
        <f>ROUND(B346-B347,2)</f>
        <v>0</v>
      </c>
      <c r="C348" s="234">
        <f t="shared" ref="C348:P348" si="80">ROUND(C346-C347,2)</f>
        <v>0</v>
      </c>
      <c r="D348" s="234">
        <f t="shared" si="80"/>
        <v>0</v>
      </c>
      <c r="E348" s="234">
        <f t="shared" si="80"/>
        <v>0</v>
      </c>
      <c r="F348" s="234">
        <f t="shared" si="80"/>
        <v>0</v>
      </c>
      <c r="G348" s="234">
        <f t="shared" si="80"/>
        <v>0</v>
      </c>
      <c r="H348" s="234">
        <f t="shared" si="80"/>
        <v>0</v>
      </c>
      <c r="I348" s="234">
        <f t="shared" si="80"/>
        <v>0</v>
      </c>
      <c r="J348" s="234">
        <f t="shared" si="80"/>
        <v>0</v>
      </c>
      <c r="K348" s="234">
        <f t="shared" si="80"/>
        <v>0</v>
      </c>
      <c r="L348" s="234">
        <f t="shared" si="80"/>
        <v>0</v>
      </c>
      <c r="M348" s="234">
        <f t="shared" si="80"/>
        <v>0</v>
      </c>
      <c r="N348" s="234">
        <f t="shared" si="80"/>
        <v>0</v>
      </c>
      <c r="O348" s="234">
        <f t="shared" si="80"/>
        <v>0</v>
      </c>
      <c r="P348" s="234">
        <f t="shared" si="80"/>
        <v>0</v>
      </c>
      <c r="Q348" s="12"/>
      <c r="R348" s="12"/>
      <c r="S348" s="12"/>
      <c r="T348" s="12"/>
      <c r="BT348" s="13"/>
      <c r="BU348" s="13"/>
      <c r="BV348" s="13"/>
      <c r="BW348" s="13"/>
    </row>
    <row r="349" spans="1:75">
      <c r="A349" s="57" t="s">
        <v>242</v>
      </c>
      <c r="B349" s="363"/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  <c r="Q349" s="12"/>
      <c r="R349" s="12"/>
      <c r="S349" s="12"/>
      <c r="T349" s="12"/>
      <c r="BT349" s="13"/>
      <c r="BU349" s="13"/>
      <c r="BV349" s="13"/>
      <c r="BW349" s="13"/>
    </row>
    <row r="350" spans="1:75">
      <c r="A350" s="55" t="s">
        <v>240</v>
      </c>
      <c r="B350" s="232">
        <f>ROUND(SUM(B351:B354),2)</f>
        <v>0</v>
      </c>
      <c r="C350" s="232">
        <f t="shared" ref="C350:P350" si="81">ROUND(SUM(C351:C354),2)</f>
        <v>0</v>
      </c>
      <c r="D350" s="232">
        <f t="shared" si="81"/>
        <v>0</v>
      </c>
      <c r="E350" s="232">
        <f t="shared" si="81"/>
        <v>0</v>
      </c>
      <c r="F350" s="232">
        <f t="shared" si="81"/>
        <v>0</v>
      </c>
      <c r="G350" s="232">
        <f t="shared" si="81"/>
        <v>0</v>
      </c>
      <c r="H350" s="232">
        <f t="shared" si="81"/>
        <v>0</v>
      </c>
      <c r="I350" s="232">
        <f t="shared" si="81"/>
        <v>0</v>
      </c>
      <c r="J350" s="232">
        <f t="shared" si="81"/>
        <v>0</v>
      </c>
      <c r="K350" s="232">
        <f t="shared" si="81"/>
        <v>0</v>
      </c>
      <c r="L350" s="232">
        <f t="shared" si="81"/>
        <v>0</v>
      </c>
      <c r="M350" s="232">
        <f t="shared" si="81"/>
        <v>0</v>
      </c>
      <c r="N350" s="232">
        <f t="shared" si="81"/>
        <v>0</v>
      </c>
      <c r="O350" s="232">
        <f t="shared" si="81"/>
        <v>0</v>
      </c>
      <c r="P350" s="232">
        <f t="shared" si="81"/>
        <v>0</v>
      </c>
      <c r="Q350" s="12"/>
      <c r="R350" s="12"/>
      <c r="S350" s="12"/>
      <c r="T350" s="12"/>
      <c r="BT350" s="13"/>
      <c r="BU350" s="13"/>
      <c r="BV350" s="13"/>
      <c r="BW350" s="13"/>
    </row>
    <row r="351" spans="1:75" ht="24">
      <c r="A351" s="51" t="s">
        <v>243</v>
      </c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2"/>
      <c r="R351" s="12"/>
      <c r="S351" s="12"/>
      <c r="T351" s="12"/>
      <c r="BT351" s="13"/>
      <c r="BU351" s="13"/>
      <c r="BV351" s="13"/>
      <c r="BW351" s="13"/>
    </row>
    <row r="352" spans="1:75">
      <c r="A352" s="51" t="s">
        <v>244</v>
      </c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2"/>
      <c r="R352" s="12"/>
      <c r="S352" s="12"/>
      <c r="T352" s="12"/>
      <c r="BT352" s="13"/>
      <c r="BU352" s="13"/>
      <c r="BV352" s="13"/>
      <c r="BW352" s="13"/>
    </row>
    <row r="353" spans="1:75">
      <c r="A353" s="51" t="s">
        <v>245</v>
      </c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237"/>
      <c r="Q353" s="12"/>
      <c r="R353" s="12"/>
      <c r="S353" s="12"/>
      <c r="T353" s="12"/>
      <c r="BT353" s="13"/>
      <c r="BU353" s="13"/>
      <c r="BV353" s="13"/>
      <c r="BW353" s="13"/>
    </row>
    <row r="354" spans="1:75">
      <c r="A354" s="51" t="s">
        <v>246</v>
      </c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2"/>
      <c r="R354" s="12"/>
      <c r="S354" s="12"/>
      <c r="T354" s="12"/>
      <c r="BT354" s="13"/>
      <c r="BU354" s="13"/>
      <c r="BV354" s="13"/>
      <c r="BW354" s="13"/>
    </row>
    <row r="355" spans="1:75">
      <c r="A355" s="55" t="s">
        <v>241</v>
      </c>
      <c r="B355" s="232">
        <f>ROUND(SUM(B356:B358),2)</f>
        <v>0</v>
      </c>
      <c r="C355" s="232">
        <f t="shared" ref="C355:P355" si="82">ROUND(SUM(C356:C358),2)</f>
        <v>0</v>
      </c>
      <c r="D355" s="232">
        <f t="shared" si="82"/>
        <v>0</v>
      </c>
      <c r="E355" s="232">
        <f t="shared" si="82"/>
        <v>0</v>
      </c>
      <c r="F355" s="232">
        <f t="shared" si="82"/>
        <v>0</v>
      </c>
      <c r="G355" s="232">
        <f t="shared" si="82"/>
        <v>0</v>
      </c>
      <c r="H355" s="232">
        <f t="shared" si="82"/>
        <v>0</v>
      </c>
      <c r="I355" s="232">
        <f t="shared" si="82"/>
        <v>0</v>
      </c>
      <c r="J355" s="232">
        <f t="shared" si="82"/>
        <v>0</v>
      </c>
      <c r="K355" s="232">
        <f t="shared" si="82"/>
        <v>0</v>
      </c>
      <c r="L355" s="232">
        <f t="shared" si="82"/>
        <v>0</v>
      </c>
      <c r="M355" s="232">
        <f t="shared" si="82"/>
        <v>0</v>
      </c>
      <c r="N355" s="232">
        <f t="shared" si="82"/>
        <v>0</v>
      </c>
      <c r="O355" s="232">
        <f t="shared" si="82"/>
        <v>0</v>
      </c>
      <c r="P355" s="232">
        <f t="shared" si="82"/>
        <v>0</v>
      </c>
      <c r="Q355" s="12"/>
      <c r="R355" s="12"/>
      <c r="S355" s="12"/>
      <c r="T355" s="12"/>
      <c r="BT355" s="13"/>
      <c r="BU355" s="13"/>
      <c r="BV355" s="13"/>
      <c r="BW355" s="13"/>
    </row>
    <row r="356" spans="1:75">
      <c r="A356" s="51" t="s">
        <v>247</v>
      </c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2"/>
      <c r="R356" s="12"/>
      <c r="S356" s="12"/>
      <c r="T356" s="12"/>
      <c r="BT356" s="13"/>
      <c r="BU356" s="13"/>
      <c r="BV356" s="13"/>
      <c r="BW356" s="13"/>
    </row>
    <row r="357" spans="1:75">
      <c r="A357" s="51" t="s">
        <v>248</v>
      </c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2"/>
      <c r="R357" s="12"/>
      <c r="S357" s="12"/>
      <c r="T357" s="12"/>
      <c r="BT357" s="13"/>
      <c r="BU357" s="13"/>
      <c r="BV357" s="13"/>
      <c r="BW357" s="13"/>
    </row>
    <row r="358" spans="1:75">
      <c r="A358" s="51" t="s">
        <v>249</v>
      </c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2"/>
      <c r="R358" s="12"/>
      <c r="S358" s="12"/>
      <c r="T358" s="12"/>
      <c r="BT358" s="13"/>
      <c r="BU358" s="13"/>
      <c r="BV358" s="13"/>
      <c r="BW358" s="13"/>
    </row>
    <row r="359" spans="1:75">
      <c r="A359" s="236" t="s">
        <v>251</v>
      </c>
      <c r="B359" s="234">
        <f>B350-B355</f>
        <v>0</v>
      </c>
      <c r="C359" s="234">
        <f t="shared" ref="C359:P359" si="83">C350-C355</f>
        <v>0</v>
      </c>
      <c r="D359" s="234">
        <f t="shared" si="83"/>
        <v>0</v>
      </c>
      <c r="E359" s="234">
        <f t="shared" si="83"/>
        <v>0</v>
      </c>
      <c r="F359" s="234">
        <f t="shared" si="83"/>
        <v>0</v>
      </c>
      <c r="G359" s="234">
        <f t="shared" si="83"/>
        <v>0</v>
      </c>
      <c r="H359" s="234">
        <f t="shared" si="83"/>
        <v>0</v>
      </c>
      <c r="I359" s="234">
        <f t="shared" si="83"/>
        <v>0</v>
      </c>
      <c r="J359" s="234">
        <f t="shared" si="83"/>
        <v>0</v>
      </c>
      <c r="K359" s="234">
        <f t="shared" si="83"/>
        <v>0</v>
      </c>
      <c r="L359" s="234">
        <f t="shared" si="83"/>
        <v>0</v>
      </c>
      <c r="M359" s="234">
        <f t="shared" si="83"/>
        <v>0</v>
      </c>
      <c r="N359" s="234">
        <f t="shared" si="83"/>
        <v>0</v>
      </c>
      <c r="O359" s="234">
        <f t="shared" si="83"/>
        <v>0</v>
      </c>
      <c r="P359" s="234">
        <f t="shared" si="83"/>
        <v>0</v>
      </c>
      <c r="Q359" s="12"/>
      <c r="R359" s="12"/>
      <c r="S359" s="12"/>
      <c r="T359" s="12"/>
      <c r="BT359" s="13"/>
      <c r="BU359" s="13"/>
      <c r="BV359" s="13"/>
      <c r="BW359" s="13"/>
    </row>
    <row r="360" spans="1:75">
      <c r="A360" s="55" t="s">
        <v>252</v>
      </c>
      <c r="B360" s="232">
        <f t="shared" ref="B360:G360" si="84">B344+B348+B359</f>
        <v>0</v>
      </c>
      <c r="C360" s="232">
        <f t="shared" si="84"/>
        <v>0</v>
      </c>
      <c r="D360" s="232">
        <f t="shared" si="84"/>
        <v>0</v>
      </c>
      <c r="E360" s="232">
        <f t="shared" si="84"/>
        <v>0</v>
      </c>
      <c r="F360" s="232">
        <f t="shared" si="84"/>
        <v>0</v>
      </c>
      <c r="G360" s="232">
        <f t="shared" si="84"/>
        <v>0</v>
      </c>
      <c r="H360" s="232">
        <f t="shared" ref="H360:M360" si="85">H344+H348+H359</f>
        <v>0</v>
      </c>
      <c r="I360" s="232">
        <f t="shared" si="85"/>
        <v>0</v>
      </c>
      <c r="J360" s="232">
        <f t="shared" si="85"/>
        <v>0</v>
      </c>
      <c r="K360" s="232">
        <f t="shared" si="85"/>
        <v>0</v>
      </c>
      <c r="L360" s="232">
        <f t="shared" si="85"/>
        <v>0</v>
      </c>
      <c r="M360" s="232">
        <f t="shared" si="85"/>
        <v>0</v>
      </c>
      <c r="N360" s="232">
        <f>N344+N348+N359</f>
        <v>0</v>
      </c>
      <c r="O360" s="232">
        <f>O344+O348+O359</f>
        <v>0</v>
      </c>
      <c r="P360" s="232">
        <f>P344+P348+P359</f>
        <v>0</v>
      </c>
      <c r="Q360" s="12"/>
      <c r="R360" s="12"/>
      <c r="S360" s="12"/>
      <c r="T360" s="12"/>
      <c r="BT360" s="13"/>
      <c r="BU360" s="13"/>
      <c r="BV360" s="13"/>
      <c r="BW360" s="13"/>
    </row>
    <row r="361" spans="1:75" s="286" customFormat="1">
      <c r="A361" s="55" t="s">
        <v>254</v>
      </c>
      <c r="B361" s="232">
        <v>0</v>
      </c>
      <c r="C361" s="241">
        <f>B362</f>
        <v>0</v>
      </c>
      <c r="D361" s="241">
        <f>C362</f>
        <v>0</v>
      </c>
      <c r="E361" s="241">
        <f>D362</f>
        <v>0</v>
      </c>
      <c r="F361" s="241">
        <f>E362</f>
        <v>0</v>
      </c>
      <c r="G361" s="241">
        <f>F362</f>
        <v>0</v>
      </c>
      <c r="H361" s="241">
        <f t="shared" ref="H361:P361" si="86">G362</f>
        <v>0</v>
      </c>
      <c r="I361" s="241">
        <f t="shared" si="86"/>
        <v>0</v>
      </c>
      <c r="J361" s="241">
        <f t="shared" si="86"/>
        <v>0</v>
      </c>
      <c r="K361" s="241">
        <f t="shared" si="86"/>
        <v>0</v>
      </c>
      <c r="L361" s="241">
        <f t="shared" si="86"/>
        <v>0</v>
      </c>
      <c r="M361" s="241">
        <f t="shared" si="86"/>
        <v>0</v>
      </c>
      <c r="N361" s="241">
        <f>M362</f>
        <v>0</v>
      </c>
      <c r="O361" s="241">
        <f t="shared" si="86"/>
        <v>0</v>
      </c>
      <c r="P361" s="241">
        <f t="shared" si="86"/>
        <v>0</v>
      </c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</row>
    <row r="362" spans="1:75" s="286" customFormat="1">
      <c r="A362" s="55" t="s">
        <v>255</v>
      </c>
      <c r="B362" s="232">
        <f t="shared" ref="B362:P362" si="87">B360+B361</f>
        <v>0</v>
      </c>
      <c r="C362" s="232">
        <f t="shared" si="87"/>
        <v>0</v>
      </c>
      <c r="D362" s="232">
        <f t="shared" si="87"/>
        <v>0</v>
      </c>
      <c r="E362" s="232">
        <f t="shared" si="87"/>
        <v>0</v>
      </c>
      <c r="F362" s="232">
        <f t="shared" si="87"/>
        <v>0</v>
      </c>
      <c r="G362" s="232">
        <f t="shared" si="87"/>
        <v>0</v>
      </c>
      <c r="H362" s="232">
        <f t="shared" si="87"/>
        <v>0</v>
      </c>
      <c r="I362" s="232">
        <f t="shared" si="87"/>
        <v>0</v>
      </c>
      <c r="J362" s="232">
        <f t="shared" si="87"/>
        <v>0</v>
      </c>
      <c r="K362" s="232">
        <f t="shared" si="87"/>
        <v>0</v>
      </c>
      <c r="L362" s="232">
        <f t="shared" si="87"/>
        <v>0</v>
      </c>
      <c r="M362" s="232">
        <f t="shared" si="87"/>
        <v>0</v>
      </c>
      <c r="N362" s="232">
        <f t="shared" si="87"/>
        <v>0</v>
      </c>
      <c r="O362" s="232">
        <f t="shared" si="87"/>
        <v>0</v>
      </c>
      <c r="P362" s="232">
        <f t="shared" si="87"/>
        <v>0</v>
      </c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</row>
    <row r="363" spans="1:7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301"/>
    </row>
    <row r="364" spans="1:7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301"/>
    </row>
    <row r="365" spans="1:75" ht="15">
      <c r="A365" s="140" t="s">
        <v>146</v>
      </c>
      <c r="B365" s="137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301"/>
    </row>
    <row r="366" spans="1:75">
      <c r="A366" s="137"/>
      <c r="B366" s="137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301"/>
    </row>
    <row r="367" spans="1:75">
      <c r="A367" s="63" t="s">
        <v>0</v>
      </c>
      <c r="B367" s="119" t="str">
        <f>B330</f>
        <v>n</v>
      </c>
      <c r="C367" s="119" t="str">
        <f t="shared" ref="C367:M367" si="88">C330</f>
        <v>n+1</v>
      </c>
      <c r="D367" s="119" t="str">
        <f t="shared" si="88"/>
        <v>n+2</v>
      </c>
      <c r="E367" s="119" t="str">
        <f t="shared" si="88"/>
        <v>n+3</v>
      </c>
      <c r="F367" s="119" t="str">
        <f t="shared" si="88"/>
        <v>n+4</v>
      </c>
      <c r="G367" s="119" t="str">
        <f t="shared" si="88"/>
        <v>n+5</v>
      </c>
      <c r="H367" s="119" t="str">
        <f t="shared" si="88"/>
        <v>n+6</v>
      </c>
      <c r="I367" s="119" t="str">
        <f t="shared" si="88"/>
        <v>n+7</v>
      </c>
      <c r="J367" s="119" t="str">
        <f t="shared" si="88"/>
        <v>n+8</v>
      </c>
      <c r="K367" s="119" t="str">
        <f t="shared" si="88"/>
        <v>n+9</v>
      </c>
      <c r="L367" s="119" t="str">
        <f t="shared" si="88"/>
        <v>n+10</v>
      </c>
      <c r="M367" s="119" t="str">
        <f t="shared" si="88"/>
        <v>n+11</v>
      </c>
      <c r="N367" s="119" t="str">
        <f>N330</f>
        <v>n+12</v>
      </c>
      <c r="O367" s="119" t="str">
        <f>O330</f>
        <v>n+13</v>
      </c>
      <c r="P367" s="119" t="str">
        <f>P330</f>
        <v>n+14</v>
      </c>
      <c r="Q367" s="301"/>
      <c r="R367" s="12"/>
      <c r="S367" s="12"/>
      <c r="T367" s="12"/>
      <c r="BT367" s="13"/>
      <c r="BU367" s="13"/>
      <c r="BV367" s="13"/>
      <c r="BW367" s="13"/>
    </row>
    <row r="368" spans="1:75">
      <c r="A368" s="63" t="str">
        <f>A331</f>
        <v>A.Przepływy z dzialalności opracyjnej</v>
      </c>
      <c r="B368" s="360"/>
      <c r="C368" s="361"/>
      <c r="D368" s="361"/>
      <c r="E368" s="361"/>
      <c r="F368" s="361"/>
      <c r="G368" s="361"/>
      <c r="H368" s="361"/>
      <c r="I368" s="361"/>
      <c r="J368" s="361"/>
      <c r="K368" s="361"/>
      <c r="L368" s="361"/>
      <c r="M368" s="361"/>
      <c r="N368" s="361"/>
      <c r="O368" s="361"/>
      <c r="P368" s="362"/>
      <c r="Q368" s="301"/>
      <c r="R368" s="12"/>
      <c r="S368" s="12"/>
      <c r="T368" s="12"/>
      <c r="BT368" s="13"/>
      <c r="BU368" s="13"/>
      <c r="BV368" s="13"/>
      <c r="BW368" s="13"/>
    </row>
    <row r="369" spans="1:75">
      <c r="A369" s="238" t="str">
        <f t="shared" ref="A369:A399" si="89">A332</f>
        <v>I. Zysk/Strata netto</v>
      </c>
      <c r="B369" s="232">
        <f>B293</f>
        <v>0</v>
      </c>
      <c r="C369" s="232">
        <f t="shared" ref="C369:M369" si="90">C293</f>
        <v>0</v>
      </c>
      <c r="D369" s="232">
        <f t="shared" si="90"/>
        <v>0</v>
      </c>
      <c r="E369" s="232">
        <f t="shared" si="90"/>
        <v>0</v>
      </c>
      <c r="F369" s="232">
        <f t="shared" si="90"/>
        <v>0</v>
      </c>
      <c r="G369" s="232">
        <f t="shared" si="90"/>
        <v>0</v>
      </c>
      <c r="H369" s="232">
        <f t="shared" si="90"/>
        <v>0</v>
      </c>
      <c r="I369" s="232">
        <f t="shared" si="90"/>
        <v>0</v>
      </c>
      <c r="J369" s="232">
        <f t="shared" si="90"/>
        <v>0</v>
      </c>
      <c r="K369" s="232">
        <f t="shared" si="90"/>
        <v>0</v>
      </c>
      <c r="L369" s="232">
        <f t="shared" si="90"/>
        <v>0</v>
      </c>
      <c r="M369" s="232">
        <f t="shared" si="90"/>
        <v>0</v>
      </c>
      <c r="N369" s="232">
        <f>N293</f>
        <v>0</v>
      </c>
      <c r="O369" s="232">
        <f>O293</f>
        <v>0</v>
      </c>
      <c r="P369" s="232">
        <f>P293</f>
        <v>0</v>
      </c>
      <c r="Q369" s="301"/>
      <c r="R369" s="12"/>
      <c r="S369" s="12"/>
      <c r="T369" s="12"/>
      <c r="BT369" s="13"/>
      <c r="BU369" s="13"/>
      <c r="BV369" s="13"/>
      <c r="BW369" s="13"/>
    </row>
    <row r="370" spans="1:75">
      <c r="A370" s="238" t="str">
        <f t="shared" si="89"/>
        <v>II.Korekty razem</v>
      </c>
      <c r="B370" s="232">
        <f>ROUND(SUM(B371:B380),2)</f>
        <v>0</v>
      </c>
      <c r="C370" s="232">
        <f t="shared" ref="C370:P370" si="91">ROUND(SUM(C371:C380),2)</f>
        <v>0</v>
      </c>
      <c r="D370" s="232">
        <f t="shared" si="91"/>
        <v>0</v>
      </c>
      <c r="E370" s="232">
        <f t="shared" si="91"/>
        <v>0</v>
      </c>
      <c r="F370" s="232">
        <f t="shared" si="91"/>
        <v>0</v>
      </c>
      <c r="G370" s="232">
        <f t="shared" si="91"/>
        <v>0</v>
      </c>
      <c r="H370" s="232">
        <f t="shared" si="91"/>
        <v>0</v>
      </c>
      <c r="I370" s="232">
        <f t="shared" si="91"/>
        <v>0</v>
      </c>
      <c r="J370" s="232">
        <f t="shared" si="91"/>
        <v>0</v>
      </c>
      <c r="K370" s="232">
        <f t="shared" si="91"/>
        <v>0</v>
      </c>
      <c r="L370" s="232">
        <f t="shared" si="91"/>
        <v>0</v>
      </c>
      <c r="M370" s="232">
        <f t="shared" si="91"/>
        <v>0</v>
      </c>
      <c r="N370" s="232">
        <f t="shared" si="91"/>
        <v>0</v>
      </c>
      <c r="O370" s="232">
        <f t="shared" si="91"/>
        <v>0</v>
      </c>
      <c r="P370" s="232">
        <f t="shared" si="91"/>
        <v>0</v>
      </c>
      <c r="Q370" s="301"/>
      <c r="R370" s="12"/>
      <c r="S370" s="12"/>
      <c r="T370" s="12"/>
      <c r="BT370" s="13"/>
      <c r="BU370" s="13"/>
      <c r="BV370" s="13"/>
      <c r="BW370" s="13"/>
    </row>
    <row r="371" spans="1:75">
      <c r="A371" s="238" t="str">
        <f t="shared" si="89"/>
        <v>1. Amortyzacja</v>
      </c>
      <c r="B371" s="239"/>
      <c r="C371" s="239"/>
      <c r="D371" s="239"/>
      <c r="E371" s="239"/>
      <c r="F371" s="239"/>
      <c r="G371" s="239"/>
      <c r="H371" s="239"/>
      <c r="I371" s="239"/>
      <c r="J371" s="239"/>
      <c r="K371" s="239"/>
      <c r="L371" s="239"/>
      <c r="M371" s="239"/>
      <c r="N371" s="239"/>
      <c r="O371" s="239"/>
      <c r="P371" s="239"/>
      <c r="Q371" s="301"/>
      <c r="R371" s="12"/>
      <c r="S371" s="12"/>
      <c r="T371" s="12"/>
      <c r="BT371" s="13"/>
      <c r="BU371" s="13"/>
      <c r="BV371" s="13"/>
      <c r="BW371" s="13"/>
    </row>
    <row r="372" spans="1:75">
      <c r="A372" s="238" t="str">
        <f t="shared" si="89"/>
        <v>2.Zyski/Straty z tyt. różnic kursowych</v>
      </c>
      <c r="B372" s="239"/>
      <c r="C372" s="239"/>
      <c r="D372" s="239"/>
      <c r="E372" s="239"/>
      <c r="F372" s="239"/>
      <c r="G372" s="239"/>
      <c r="H372" s="239"/>
      <c r="I372" s="239"/>
      <c r="J372" s="239"/>
      <c r="K372" s="239"/>
      <c r="L372" s="239"/>
      <c r="M372" s="239"/>
      <c r="N372" s="239"/>
      <c r="O372" s="239"/>
      <c r="P372" s="239"/>
      <c r="Q372" s="301"/>
      <c r="R372" s="12"/>
      <c r="S372" s="12"/>
      <c r="T372" s="12"/>
      <c r="BT372" s="13"/>
      <c r="BU372" s="13"/>
      <c r="BV372" s="13"/>
      <c r="BW372" s="13"/>
    </row>
    <row r="373" spans="1:75">
      <c r="A373" s="238" t="str">
        <f t="shared" si="89"/>
        <v>3.Odsetki i udziały w zyskach</v>
      </c>
      <c r="B373" s="239"/>
      <c r="C373" s="239"/>
      <c r="D373" s="239"/>
      <c r="E373" s="239"/>
      <c r="F373" s="239"/>
      <c r="G373" s="239"/>
      <c r="H373" s="239"/>
      <c r="I373" s="239"/>
      <c r="J373" s="239"/>
      <c r="K373" s="239"/>
      <c r="L373" s="239"/>
      <c r="M373" s="239"/>
      <c r="N373" s="239"/>
      <c r="O373" s="239"/>
      <c r="P373" s="239"/>
      <c r="Q373" s="301"/>
      <c r="R373" s="12"/>
      <c r="S373" s="12"/>
      <c r="T373" s="12"/>
      <c r="BT373" s="13"/>
      <c r="BU373" s="13"/>
      <c r="BV373" s="13"/>
      <c r="BW373" s="13"/>
    </row>
    <row r="374" spans="1:75">
      <c r="A374" s="238" t="str">
        <f t="shared" si="89"/>
        <v>4.Zysk/Strata z działalności inwestycyjnej</v>
      </c>
      <c r="B374" s="239"/>
      <c r="C374" s="239"/>
      <c r="D374" s="239"/>
      <c r="E374" s="239"/>
      <c r="F374" s="239"/>
      <c r="G374" s="239"/>
      <c r="H374" s="239"/>
      <c r="I374" s="239"/>
      <c r="J374" s="239"/>
      <c r="K374" s="239"/>
      <c r="L374" s="239"/>
      <c r="M374" s="239"/>
      <c r="N374" s="239"/>
      <c r="O374" s="239"/>
      <c r="P374" s="239"/>
      <c r="Q374" s="301"/>
      <c r="R374" s="12"/>
      <c r="S374" s="12"/>
      <c r="T374" s="12"/>
      <c r="BT374" s="13"/>
      <c r="BU374" s="13"/>
      <c r="BV374" s="13"/>
      <c r="BW374" s="13"/>
    </row>
    <row r="375" spans="1:75">
      <c r="A375" s="238" t="str">
        <f t="shared" si="89"/>
        <v>5.Zmiana stanu rezerw</v>
      </c>
      <c r="B375" s="239"/>
      <c r="C375" s="239"/>
      <c r="D375" s="239"/>
      <c r="E375" s="239"/>
      <c r="F375" s="239"/>
      <c r="G375" s="239"/>
      <c r="H375" s="239"/>
      <c r="I375" s="239"/>
      <c r="J375" s="239"/>
      <c r="K375" s="239"/>
      <c r="L375" s="239"/>
      <c r="M375" s="239"/>
      <c r="N375" s="239"/>
      <c r="O375" s="239"/>
      <c r="P375" s="239"/>
      <c r="Q375" s="301"/>
      <c r="R375" s="12"/>
      <c r="S375" s="12"/>
      <c r="T375" s="12"/>
      <c r="BT375" s="13"/>
      <c r="BU375" s="13"/>
      <c r="BV375" s="13"/>
      <c r="BW375" s="13"/>
    </row>
    <row r="376" spans="1:75">
      <c r="A376" s="238" t="str">
        <f t="shared" si="89"/>
        <v>6.Zmiana stanu zapasów</v>
      </c>
      <c r="B376" s="239"/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239"/>
      <c r="Q376" s="301"/>
      <c r="R376" s="12"/>
      <c r="S376" s="12"/>
      <c r="T376" s="12"/>
      <c r="BT376" s="13"/>
      <c r="BU376" s="13"/>
      <c r="BV376" s="13"/>
      <c r="BW376" s="13"/>
    </row>
    <row r="377" spans="1:75">
      <c r="A377" s="238" t="str">
        <f t="shared" si="89"/>
        <v>7.Zmiana stanu należności</v>
      </c>
      <c r="B377" s="239"/>
      <c r="C377" s="239"/>
      <c r="D377" s="239"/>
      <c r="E377" s="239"/>
      <c r="F377" s="239"/>
      <c r="G377" s="239"/>
      <c r="H377" s="239"/>
      <c r="I377" s="239"/>
      <c r="J377" s="239"/>
      <c r="K377" s="239"/>
      <c r="L377" s="239"/>
      <c r="M377" s="239"/>
      <c r="N377" s="239"/>
      <c r="O377" s="239"/>
      <c r="P377" s="239"/>
      <c r="Q377" s="301"/>
      <c r="R377" s="12"/>
      <c r="S377" s="12"/>
      <c r="T377" s="12"/>
      <c r="BT377" s="13"/>
      <c r="BU377" s="13"/>
      <c r="BV377" s="13"/>
      <c r="BW377" s="13"/>
    </row>
    <row r="378" spans="1:75">
      <c r="A378" s="238" t="str">
        <f t="shared" si="89"/>
        <v>8.Zmiana stanu zobowiązań krótkoterm. z wyj. pożyczek i kredytów</v>
      </c>
      <c r="B378" s="239"/>
      <c r="C378" s="239"/>
      <c r="D378" s="239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301"/>
      <c r="R378" s="12"/>
      <c r="S378" s="12"/>
      <c r="T378" s="12"/>
      <c r="BT378" s="13"/>
      <c r="BU378" s="13"/>
      <c r="BV378" s="13"/>
      <c r="BW378" s="13"/>
    </row>
    <row r="379" spans="1:75">
      <c r="A379" s="238" t="str">
        <f t="shared" si="89"/>
        <v>9.Zmiana stanu rozliczeń międzyokresowych</v>
      </c>
      <c r="B379" s="239"/>
      <c r="C379" s="239"/>
      <c r="D379" s="239"/>
      <c r="E379" s="239"/>
      <c r="F379" s="239"/>
      <c r="G379" s="239"/>
      <c r="H379" s="239"/>
      <c r="I379" s="239"/>
      <c r="J379" s="239"/>
      <c r="K379" s="239"/>
      <c r="L379" s="239"/>
      <c r="M379" s="239"/>
      <c r="N379" s="239"/>
      <c r="O379" s="239"/>
      <c r="P379" s="239"/>
      <c r="Q379" s="301"/>
      <c r="R379" s="12"/>
      <c r="S379" s="12"/>
      <c r="T379" s="12"/>
      <c r="BT379" s="13"/>
      <c r="BU379" s="13"/>
      <c r="BV379" s="13"/>
      <c r="BW379" s="13"/>
    </row>
    <row r="380" spans="1:75">
      <c r="A380" s="238" t="str">
        <f t="shared" si="89"/>
        <v>10.Inne korekty</v>
      </c>
      <c r="B380" s="239"/>
      <c r="C380" s="239"/>
      <c r="D380" s="239"/>
      <c r="E380" s="239"/>
      <c r="F380" s="239"/>
      <c r="G380" s="239"/>
      <c r="H380" s="239"/>
      <c r="I380" s="239"/>
      <c r="J380" s="239"/>
      <c r="K380" s="239"/>
      <c r="L380" s="239"/>
      <c r="M380" s="239"/>
      <c r="N380" s="239"/>
      <c r="O380" s="239"/>
      <c r="P380" s="239"/>
      <c r="Q380" s="301"/>
      <c r="R380" s="12"/>
      <c r="S380" s="12"/>
      <c r="T380" s="12"/>
      <c r="BT380" s="13"/>
      <c r="BU380" s="13"/>
      <c r="BV380" s="13"/>
      <c r="BW380" s="13"/>
    </row>
    <row r="381" spans="1:75">
      <c r="A381" s="238" t="str">
        <f t="shared" si="89"/>
        <v>III. Przepływy pieniężne netto z działalności operacyjnej ( I +/- II)</v>
      </c>
      <c r="B381" s="234">
        <f>B369+B370</f>
        <v>0</v>
      </c>
      <c r="C381" s="234">
        <f t="shared" ref="C381:P381" si="92">C369+C370</f>
        <v>0</v>
      </c>
      <c r="D381" s="234">
        <f t="shared" si="92"/>
        <v>0</v>
      </c>
      <c r="E381" s="234">
        <f t="shared" si="92"/>
        <v>0</v>
      </c>
      <c r="F381" s="234">
        <f t="shared" si="92"/>
        <v>0</v>
      </c>
      <c r="G381" s="234">
        <f t="shared" si="92"/>
        <v>0</v>
      </c>
      <c r="H381" s="234">
        <f t="shared" si="92"/>
        <v>0</v>
      </c>
      <c r="I381" s="234">
        <f t="shared" si="92"/>
        <v>0</v>
      </c>
      <c r="J381" s="234">
        <f t="shared" si="92"/>
        <v>0</v>
      </c>
      <c r="K381" s="234">
        <f t="shared" si="92"/>
        <v>0</v>
      </c>
      <c r="L381" s="234">
        <f t="shared" si="92"/>
        <v>0</v>
      </c>
      <c r="M381" s="234">
        <f t="shared" si="92"/>
        <v>0</v>
      </c>
      <c r="N381" s="234">
        <f t="shared" si="92"/>
        <v>0</v>
      </c>
      <c r="O381" s="234">
        <f t="shared" si="92"/>
        <v>0</v>
      </c>
      <c r="P381" s="234">
        <f t="shared" si="92"/>
        <v>0</v>
      </c>
      <c r="Q381" s="301"/>
      <c r="R381" s="12"/>
      <c r="S381" s="12"/>
      <c r="T381" s="12"/>
      <c r="BT381" s="13"/>
      <c r="BU381" s="13"/>
      <c r="BV381" s="13"/>
      <c r="BW381" s="13"/>
    </row>
    <row r="382" spans="1:75">
      <c r="A382" s="235" t="str">
        <f t="shared" si="89"/>
        <v>B.Przepływy środków pieniężnych z działalności inwestycyjnej</v>
      </c>
      <c r="B382" s="363"/>
      <c r="C382" s="364"/>
      <c r="D382" s="364"/>
      <c r="E382" s="364"/>
      <c r="F382" s="364"/>
      <c r="G382" s="364"/>
      <c r="H382" s="364"/>
      <c r="I382" s="364"/>
      <c r="J382" s="364"/>
      <c r="K382" s="364"/>
      <c r="L382" s="364"/>
      <c r="M382" s="364"/>
      <c r="N382" s="364"/>
      <c r="O382" s="364"/>
      <c r="P382" s="365"/>
      <c r="Q382" s="301"/>
      <c r="R382" s="12"/>
      <c r="S382" s="12"/>
      <c r="T382" s="12"/>
      <c r="BT382" s="13"/>
      <c r="BU382" s="13"/>
      <c r="BV382" s="13"/>
      <c r="BW382" s="13"/>
    </row>
    <row r="383" spans="1:75">
      <c r="A383" s="238" t="str">
        <f t="shared" si="89"/>
        <v>I.Wpływy</v>
      </c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301"/>
      <c r="R383" s="12"/>
      <c r="S383" s="12"/>
      <c r="T383" s="12"/>
      <c r="BT383" s="13"/>
      <c r="BU383" s="13"/>
      <c r="BV383" s="13"/>
      <c r="BW383" s="13"/>
    </row>
    <row r="384" spans="1:75">
      <c r="A384" s="238" t="str">
        <f t="shared" si="89"/>
        <v>II.Wydatki</v>
      </c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301"/>
      <c r="R384" s="12"/>
      <c r="S384" s="12"/>
      <c r="T384" s="12"/>
      <c r="BT384" s="13"/>
      <c r="BU384" s="13"/>
      <c r="BV384" s="13"/>
      <c r="BW384" s="13"/>
    </row>
    <row r="385" spans="1:75">
      <c r="A385" s="238" t="str">
        <f t="shared" si="89"/>
        <v>III.Przepływy pieniężne netto z działalności inwestycyjnej ( I-II)</v>
      </c>
      <c r="B385" s="234">
        <f>ROUND(B383-B384,2)</f>
        <v>0</v>
      </c>
      <c r="C385" s="234">
        <f t="shared" ref="C385:P385" si="93">ROUND(C383-C384,2)</f>
        <v>0</v>
      </c>
      <c r="D385" s="234">
        <f t="shared" si="93"/>
        <v>0</v>
      </c>
      <c r="E385" s="234">
        <f t="shared" si="93"/>
        <v>0</v>
      </c>
      <c r="F385" s="234">
        <f t="shared" si="93"/>
        <v>0</v>
      </c>
      <c r="G385" s="234">
        <f t="shared" si="93"/>
        <v>0</v>
      </c>
      <c r="H385" s="234">
        <f t="shared" si="93"/>
        <v>0</v>
      </c>
      <c r="I385" s="234">
        <f t="shared" si="93"/>
        <v>0</v>
      </c>
      <c r="J385" s="234">
        <f t="shared" si="93"/>
        <v>0</v>
      </c>
      <c r="K385" s="234">
        <f t="shared" si="93"/>
        <v>0</v>
      </c>
      <c r="L385" s="234">
        <f t="shared" si="93"/>
        <v>0</v>
      </c>
      <c r="M385" s="234">
        <f t="shared" si="93"/>
        <v>0</v>
      </c>
      <c r="N385" s="234">
        <f t="shared" si="93"/>
        <v>0</v>
      </c>
      <c r="O385" s="234">
        <f t="shared" si="93"/>
        <v>0</v>
      </c>
      <c r="P385" s="234">
        <f t="shared" si="93"/>
        <v>0</v>
      </c>
      <c r="Q385" s="301"/>
      <c r="R385" s="12"/>
      <c r="S385" s="12"/>
      <c r="T385" s="12"/>
      <c r="BT385" s="13"/>
      <c r="BU385" s="13"/>
      <c r="BV385" s="13"/>
      <c r="BW385" s="13"/>
    </row>
    <row r="386" spans="1:75">
      <c r="A386" s="235" t="str">
        <f t="shared" si="89"/>
        <v>C.Przepływy środków pieniężnych z działalności finansowej</v>
      </c>
      <c r="B386" s="363"/>
      <c r="C386" s="364"/>
      <c r="D386" s="364"/>
      <c r="E386" s="364"/>
      <c r="F386" s="364"/>
      <c r="G386" s="364"/>
      <c r="H386" s="364"/>
      <c r="I386" s="364"/>
      <c r="J386" s="364"/>
      <c r="K386" s="364"/>
      <c r="L386" s="364"/>
      <c r="M386" s="364"/>
      <c r="N386" s="364"/>
      <c r="O386" s="364"/>
      <c r="P386" s="365"/>
      <c r="Q386" s="301"/>
      <c r="R386" s="12"/>
      <c r="S386" s="12"/>
      <c r="T386" s="12"/>
      <c r="BT386" s="13"/>
      <c r="BU386" s="13"/>
      <c r="BV386" s="13"/>
      <c r="BW386" s="13"/>
    </row>
    <row r="387" spans="1:75">
      <c r="A387" s="240" t="str">
        <f t="shared" si="89"/>
        <v>I.Wpływy</v>
      </c>
      <c r="B387" s="232">
        <f>ROUND(SUM(B388:B391),2)</f>
        <v>0</v>
      </c>
      <c r="C387" s="232">
        <f t="shared" ref="C387:P387" si="94">ROUND(SUM(C388:C391),2)</f>
        <v>0</v>
      </c>
      <c r="D387" s="232">
        <f t="shared" si="94"/>
        <v>0</v>
      </c>
      <c r="E387" s="232">
        <f t="shared" si="94"/>
        <v>0</v>
      </c>
      <c r="F387" s="232">
        <f t="shared" si="94"/>
        <v>0</v>
      </c>
      <c r="G387" s="232">
        <f t="shared" si="94"/>
        <v>0</v>
      </c>
      <c r="H387" s="232">
        <f t="shared" si="94"/>
        <v>0</v>
      </c>
      <c r="I387" s="232">
        <f t="shared" si="94"/>
        <v>0</v>
      </c>
      <c r="J387" s="232">
        <f t="shared" si="94"/>
        <v>0</v>
      </c>
      <c r="K387" s="232">
        <f t="shared" si="94"/>
        <v>0</v>
      </c>
      <c r="L387" s="232">
        <f t="shared" si="94"/>
        <v>0</v>
      </c>
      <c r="M387" s="232">
        <f t="shared" si="94"/>
        <v>0</v>
      </c>
      <c r="N387" s="232">
        <f t="shared" si="94"/>
        <v>0</v>
      </c>
      <c r="O387" s="232">
        <f t="shared" si="94"/>
        <v>0</v>
      </c>
      <c r="P387" s="232">
        <f t="shared" si="94"/>
        <v>0</v>
      </c>
      <c r="Q387" s="301"/>
      <c r="R387" s="12"/>
      <c r="S387" s="12"/>
      <c r="T387" s="12"/>
      <c r="BT387" s="13"/>
      <c r="BU387" s="13"/>
      <c r="BV387" s="13"/>
      <c r="BW387" s="13"/>
    </row>
    <row r="388" spans="1:75" ht="24">
      <c r="A388" s="240" t="str">
        <f t="shared" si="89"/>
        <v>1.Wpływy netto z wydania udziałów (emisji akcji) i innych instrumentów kapitałowych oraz dopłat do kapitału</v>
      </c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301"/>
      <c r="R388" s="12"/>
      <c r="S388" s="12"/>
      <c r="T388" s="12"/>
      <c r="BT388" s="13"/>
      <c r="BU388" s="13"/>
      <c r="BV388" s="13"/>
      <c r="BW388" s="13"/>
    </row>
    <row r="389" spans="1:75">
      <c r="A389" s="240" t="str">
        <f t="shared" si="89"/>
        <v>2.Kredyty i pożyczki</v>
      </c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237"/>
      <c r="P389" s="107"/>
      <c r="Q389" s="301"/>
      <c r="R389" s="12"/>
      <c r="S389" s="12"/>
      <c r="T389" s="12"/>
      <c r="BT389" s="13"/>
      <c r="BU389" s="13"/>
      <c r="BV389" s="13"/>
      <c r="BW389" s="13"/>
    </row>
    <row r="390" spans="1:75">
      <c r="A390" s="240" t="str">
        <f t="shared" si="89"/>
        <v>3.Emisja dłużnych papierów wartościowych</v>
      </c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301"/>
      <c r="R390" s="12"/>
      <c r="S390" s="12"/>
      <c r="T390" s="12"/>
      <c r="BT390" s="13"/>
      <c r="BU390" s="13"/>
      <c r="BV390" s="13"/>
      <c r="BW390" s="13"/>
    </row>
    <row r="391" spans="1:75">
      <c r="A391" s="240" t="str">
        <f t="shared" si="89"/>
        <v>4.Inne wpływy finansowe</v>
      </c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301"/>
      <c r="R391" s="12"/>
      <c r="S391" s="12"/>
      <c r="T391" s="12"/>
      <c r="BT391" s="13"/>
      <c r="BU391" s="13"/>
      <c r="BV391" s="13"/>
      <c r="BW391" s="13"/>
    </row>
    <row r="392" spans="1:75">
      <c r="A392" s="240" t="str">
        <f t="shared" si="89"/>
        <v>II.Wydatki</v>
      </c>
      <c r="B392" s="232">
        <f>ROUND(SUM(B393:B395),2)</f>
        <v>0</v>
      </c>
      <c r="C392" s="232">
        <f t="shared" ref="C392:P392" si="95">ROUND(SUM(C393:C395),2)</f>
        <v>0</v>
      </c>
      <c r="D392" s="232">
        <f t="shared" si="95"/>
        <v>0</v>
      </c>
      <c r="E392" s="232">
        <f t="shared" si="95"/>
        <v>0</v>
      </c>
      <c r="F392" s="232">
        <f t="shared" si="95"/>
        <v>0</v>
      </c>
      <c r="G392" s="232">
        <f t="shared" si="95"/>
        <v>0</v>
      </c>
      <c r="H392" s="232">
        <f t="shared" si="95"/>
        <v>0</v>
      </c>
      <c r="I392" s="232">
        <f t="shared" si="95"/>
        <v>0</v>
      </c>
      <c r="J392" s="232">
        <f t="shared" si="95"/>
        <v>0</v>
      </c>
      <c r="K392" s="232">
        <f t="shared" si="95"/>
        <v>0</v>
      </c>
      <c r="L392" s="232">
        <f t="shared" si="95"/>
        <v>0</v>
      </c>
      <c r="M392" s="232">
        <f t="shared" si="95"/>
        <v>0</v>
      </c>
      <c r="N392" s="232">
        <f t="shared" si="95"/>
        <v>0</v>
      </c>
      <c r="O392" s="232">
        <f t="shared" si="95"/>
        <v>0</v>
      </c>
      <c r="P392" s="232">
        <f t="shared" si="95"/>
        <v>0</v>
      </c>
      <c r="Q392" s="301"/>
      <c r="R392" s="12"/>
      <c r="S392" s="12"/>
      <c r="T392" s="12"/>
      <c r="BT392" s="13"/>
      <c r="BU392" s="13"/>
      <c r="BV392" s="13"/>
      <c r="BW392" s="13"/>
    </row>
    <row r="393" spans="1:75">
      <c r="A393" s="238" t="str">
        <f t="shared" si="89"/>
        <v>1.Spłaty kredytów i pożyczek</v>
      </c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301"/>
      <c r="R393" s="12"/>
      <c r="S393" s="12"/>
      <c r="T393" s="12"/>
      <c r="BT393" s="13"/>
      <c r="BU393" s="13"/>
      <c r="BV393" s="13"/>
      <c r="BW393" s="13"/>
    </row>
    <row r="394" spans="1:75">
      <c r="A394" s="238" t="str">
        <f t="shared" si="89"/>
        <v>2.Odsetki</v>
      </c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301"/>
      <c r="R394" s="12"/>
      <c r="S394" s="12"/>
      <c r="T394" s="12"/>
      <c r="BT394" s="13"/>
      <c r="BU394" s="13"/>
      <c r="BV394" s="13"/>
      <c r="BW394" s="13"/>
    </row>
    <row r="395" spans="1:75">
      <c r="A395" s="238" t="str">
        <f t="shared" si="89"/>
        <v>3.Inne wydatki finansowe</v>
      </c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301"/>
      <c r="R395" s="12"/>
      <c r="S395" s="12"/>
      <c r="T395" s="12"/>
      <c r="BT395" s="13"/>
      <c r="BU395" s="13"/>
      <c r="BV395" s="13"/>
      <c r="BW395" s="13"/>
    </row>
    <row r="396" spans="1:75">
      <c r="A396" s="238" t="str">
        <f t="shared" si="89"/>
        <v>III.Przepływy pieniężne netto z działalności finansowej</v>
      </c>
      <c r="B396" s="234">
        <f>B387-B392</f>
        <v>0</v>
      </c>
      <c r="C396" s="234">
        <f t="shared" ref="C396:P396" si="96">C387-C392</f>
        <v>0</v>
      </c>
      <c r="D396" s="234">
        <f t="shared" si="96"/>
        <v>0</v>
      </c>
      <c r="E396" s="234">
        <f t="shared" si="96"/>
        <v>0</v>
      </c>
      <c r="F396" s="234">
        <f t="shared" si="96"/>
        <v>0</v>
      </c>
      <c r="G396" s="234">
        <f t="shared" si="96"/>
        <v>0</v>
      </c>
      <c r="H396" s="234">
        <f t="shared" si="96"/>
        <v>0</v>
      </c>
      <c r="I396" s="234">
        <f t="shared" si="96"/>
        <v>0</v>
      </c>
      <c r="J396" s="234">
        <f t="shared" si="96"/>
        <v>0</v>
      </c>
      <c r="K396" s="234">
        <f t="shared" si="96"/>
        <v>0</v>
      </c>
      <c r="L396" s="234">
        <f t="shared" si="96"/>
        <v>0</v>
      </c>
      <c r="M396" s="234">
        <f t="shared" si="96"/>
        <v>0</v>
      </c>
      <c r="N396" s="234">
        <f t="shared" si="96"/>
        <v>0</v>
      </c>
      <c r="O396" s="234">
        <f t="shared" si="96"/>
        <v>0</v>
      </c>
      <c r="P396" s="234">
        <f t="shared" si="96"/>
        <v>0</v>
      </c>
      <c r="Q396" s="301"/>
      <c r="R396" s="12"/>
      <c r="S396" s="12"/>
      <c r="T396" s="12"/>
      <c r="BT396" s="13"/>
      <c r="BU396" s="13"/>
      <c r="BV396" s="13"/>
      <c r="BW396" s="13"/>
    </row>
    <row r="397" spans="1:75">
      <c r="A397" s="238" t="str">
        <f t="shared" si="89"/>
        <v>D.Przepływy pieniężne netto razem</v>
      </c>
      <c r="B397" s="232">
        <f>B381+B385+B396</f>
        <v>0</v>
      </c>
      <c r="C397" s="232">
        <f t="shared" ref="C397:P397" si="97">C381+C385+C396</f>
        <v>0</v>
      </c>
      <c r="D397" s="232">
        <f t="shared" si="97"/>
        <v>0</v>
      </c>
      <c r="E397" s="232">
        <f t="shared" si="97"/>
        <v>0</v>
      </c>
      <c r="F397" s="232">
        <f t="shared" si="97"/>
        <v>0</v>
      </c>
      <c r="G397" s="232">
        <f t="shared" si="97"/>
        <v>0</v>
      </c>
      <c r="H397" s="232">
        <f t="shared" si="97"/>
        <v>0</v>
      </c>
      <c r="I397" s="232">
        <f t="shared" si="97"/>
        <v>0</v>
      </c>
      <c r="J397" s="232">
        <f t="shared" si="97"/>
        <v>0</v>
      </c>
      <c r="K397" s="232">
        <f t="shared" si="97"/>
        <v>0</v>
      </c>
      <c r="L397" s="232">
        <f t="shared" si="97"/>
        <v>0</v>
      </c>
      <c r="M397" s="232">
        <f t="shared" si="97"/>
        <v>0</v>
      </c>
      <c r="N397" s="232">
        <f t="shared" si="97"/>
        <v>0</v>
      </c>
      <c r="O397" s="232">
        <f t="shared" si="97"/>
        <v>0</v>
      </c>
      <c r="P397" s="232">
        <f t="shared" si="97"/>
        <v>0</v>
      </c>
      <c r="Q397" s="301"/>
      <c r="R397" s="12"/>
      <c r="S397" s="12"/>
      <c r="T397" s="12"/>
      <c r="BT397" s="13"/>
      <c r="BU397" s="13"/>
      <c r="BV397" s="13"/>
      <c r="BW397" s="13"/>
    </row>
    <row r="398" spans="1:75" s="286" customFormat="1">
      <c r="A398" s="337" t="str">
        <f t="shared" si="89"/>
        <v xml:space="preserve">E.Środki pieniężne na początek okresu </v>
      </c>
      <c r="B398" s="232">
        <v>0</v>
      </c>
      <c r="C398" s="241">
        <f>B399</f>
        <v>0</v>
      </c>
      <c r="D398" s="241">
        <f>C399</f>
        <v>0</v>
      </c>
      <c r="E398" s="241">
        <f>D399</f>
        <v>0</v>
      </c>
      <c r="F398" s="241">
        <f>E399</f>
        <v>0</v>
      </c>
      <c r="G398" s="241">
        <f>F399</f>
        <v>0</v>
      </c>
      <c r="H398" s="241">
        <f t="shared" ref="H398:P398" si="98">G399</f>
        <v>0</v>
      </c>
      <c r="I398" s="241">
        <f t="shared" si="98"/>
        <v>0</v>
      </c>
      <c r="J398" s="241">
        <f t="shared" si="98"/>
        <v>0</v>
      </c>
      <c r="K398" s="241">
        <f t="shared" si="98"/>
        <v>0</v>
      </c>
      <c r="L398" s="241">
        <f t="shared" si="98"/>
        <v>0</v>
      </c>
      <c r="M398" s="241">
        <f t="shared" si="98"/>
        <v>0</v>
      </c>
      <c r="N398" s="241">
        <f>M399</f>
        <v>0</v>
      </c>
      <c r="O398" s="241">
        <f t="shared" si="98"/>
        <v>0</v>
      </c>
      <c r="P398" s="241">
        <f t="shared" si="98"/>
        <v>0</v>
      </c>
      <c r="Q398" s="301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</row>
    <row r="399" spans="1:75" s="286" customFormat="1">
      <c r="A399" s="337" t="str">
        <f t="shared" si="89"/>
        <v>F.Środki pieniężne na koniec okresu</v>
      </c>
      <c r="B399" s="232">
        <f t="shared" ref="B399:P399" si="99">B397+B398</f>
        <v>0</v>
      </c>
      <c r="C399" s="232">
        <f t="shared" si="99"/>
        <v>0</v>
      </c>
      <c r="D399" s="232">
        <f t="shared" si="99"/>
        <v>0</v>
      </c>
      <c r="E399" s="232">
        <f t="shared" si="99"/>
        <v>0</v>
      </c>
      <c r="F399" s="232">
        <f t="shared" si="99"/>
        <v>0</v>
      </c>
      <c r="G399" s="232">
        <f t="shared" si="99"/>
        <v>0</v>
      </c>
      <c r="H399" s="232">
        <f t="shared" si="99"/>
        <v>0</v>
      </c>
      <c r="I399" s="232">
        <f t="shared" si="99"/>
        <v>0</v>
      </c>
      <c r="J399" s="232">
        <f t="shared" si="99"/>
        <v>0</v>
      </c>
      <c r="K399" s="232">
        <f t="shared" si="99"/>
        <v>0</v>
      </c>
      <c r="L399" s="232">
        <f t="shared" si="99"/>
        <v>0</v>
      </c>
      <c r="M399" s="232">
        <f t="shared" si="99"/>
        <v>0</v>
      </c>
      <c r="N399" s="232">
        <f t="shared" si="99"/>
        <v>0</v>
      </c>
      <c r="O399" s="232">
        <f t="shared" si="99"/>
        <v>0</v>
      </c>
      <c r="P399" s="232">
        <f t="shared" si="99"/>
        <v>0</v>
      </c>
      <c r="Q399" s="301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</row>
    <row r="400" spans="1:7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301"/>
    </row>
    <row r="401" spans="1:7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301"/>
    </row>
    <row r="402" spans="1:75">
      <c r="A402" s="139" t="s">
        <v>142</v>
      </c>
      <c r="B402" s="139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301"/>
    </row>
    <row r="403" spans="1:75">
      <c r="A403" s="135"/>
      <c r="B403" s="135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301"/>
    </row>
    <row r="404" spans="1:75">
      <c r="A404" s="63" t="s">
        <v>0</v>
      </c>
      <c r="B404" s="119" t="str">
        <f>B367</f>
        <v>n</v>
      </c>
      <c r="C404" s="119" t="str">
        <f t="shared" ref="C404:M404" si="100">C367</f>
        <v>n+1</v>
      </c>
      <c r="D404" s="119" t="str">
        <f t="shared" si="100"/>
        <v>n+2</v>
      </c>
      <c r="E404" s="119" t="str">
        <f t="shared" si="100"/>
        <v>n+3</v>
      </c>
      <c r="F404" s="119" t="str">
        <f t="shared" si="100"/>
        <v>n+4</v>
      </c>
      <c r="G404" s="119" t="str">
        <f t="shared" si="100"/>
        <v>n+5</v>
      </c>
      <c r="H404" s="119" t="str">
        <f t="shared" si="100"/>
        <v>n+6</v>
      </c>
      <c r="I404" s="119" t="str">
        <f t="shared" si="100"/>
        <v>n+7</v>
      </c>
      <c r="J404" s="119" t="str">
        <f t="shared" si="100"/>
        <v>n+8</v>
      </c>
      <c r="K404" s="119" t="str">
        <f t="shared" si="100"/>
        <v>n+9</v>
      </c>
      <c r="L404" s="119" t="str">
        <f t="shared" si="100"/>
        <v>n+10</v>
      </c>
      <c r="M404" s="119" t="str">
        <f t="shared" si="100"/>
        <v>n+11</v>
      </c>
      <c r="N404" s="119" t="str">
        <f>N367</f>
        <v>n+12</v>
      </c>
      <c r="O404" s="119" t="str">
        <f>O367</f>
        <v>n+13</v>
      </c>
      <c r="P404" s="119" t="str">
        <f>P367</f>
        <v>n+14</v>
      </c>
      <c r="Q404" s="301"/>
      <c r="R404" s="12"/>
      <c r="S404" s="12"/>
      <c r="T404" s="12"/>
      <c r="BT404" s="13"/>
      <c r="BU404" s="13"/>
      <c r="BV404" s="13"/>
      <c r="BW404" s="13"/>
    </row>
    <row r="405" spans="1:75">
      <c r="A405" s="63" t="str">
        <f>A368</f>
        <v>A.Przepływy z dzialalności opracyjnej</v>
      </c>
      <c r="B405" s="360"/>
      <c r="C405" s="361"/>
      <c r="D405" s="361"/>
      <c r="E405" s="361"/>
      <c r="F405" s="361"/>
      <c r="G405" s="361"/>
      <c r="H405" s="361"/>
      <c r="I405" s="361"/>
      <c r="J405" s="361"/>
      <c r="K405" s="361"/>
      <c r="L405" s="361"/>
      <c r="M405" s="361"/>
      <c r="N405" s="361"/>
      <c r="O405" s="361"/>
      <c r="P405" s="362"/>
      <c r="Q405" s="301"/>
      <c r="R405" s="12"/>
      <c r="S405" s="12"/>
      <c r="T405" s="12"/>
      <c r="BT405" s="13"/>
      <c r="BU405" s="13"/>
      <c r="BV405" s="13"/>
      <c r="BW405" s="13"/>
    </row>
    <row r="406" spans="1:75">
      <c r="A406" s="238" t="str">
        <f t="shared" ref="A406:A436" si="101">A369</f>
        <v>I. Zysk/Strata netto</v>
      </c>
      <c r="B406" s="232">
        <f>B324</f>
        <v>0</v>
      </c>
      <c r="C406" s="232">
        <f>C324</f>
        <v>0</v>
      </c>
      <c r="D406" s="232">
        <f t="shared" ref="D406:M406" si="102">D324</f>
        <v>0</v>
      </c>
      <c r="E406" s="232">
        <f t="shared" si="102"/>
        <v>0</v>
      </c>
      <c r="F406" s="232">
        <f t="shared" si="102"/>
        <v>0</v>
      </c>
      <c r="G406" s="232">
        <f t="shared" si="102"/>
        <v>0</v>
      </c>
      <c r="H406" s="232">
        <f t="shared" si="102"/>
        <v>0</v>
      </c>
      <c r="I406" s="232">
        <f t="shared" si="102"/>
        <v>0</v>
      </c>
      <c r="J406" s="232">
        <f t="shared" si="102"/>
        <v>0</v>
      </c>
      <c r="K406" s="232">
        <f t="shared" si="102"/>
        <v>0</v>
      </c>
      <c r="L406" s="232">
        <f t="shared" si="102"/>
        <v>0</v>
      </c>
      <c r="M406" s="232">
        <f t="shared" si="102"/>
        <v>0</v>
      </c>
      <c r="N406" s="232">
        <f>N324</f>
        <v>0</v>
      </c>
      <c r="O406" s="232">
        <f>O324</f>
        <v>0</v>
      </c>
      <c r="P406" s="232">
        <f>P324</f>
        <v>0</v>
      </c>
      <c r="Q406" s="301"/>
      <c r="R406" s="12"/>
      <c r="S406" s="12"/>
      <c r="T406" s="12"/>
      <c r="BT406" s="13"/>
      <c r="BU406" s="13"/>
      <c r="BV406" s="13"/>
      <c r="BW406" s="13"/>
    </row>
    <row r="407" spans="1:75">
      <c r="A407" s="238" t="str">
        <f t="shared" si="101"/>
        <v>II.Korekty razem</v>
      </c>
      <c r="B407" s="232">
        <f>ROUND(SUM(B408:B417),2)</f>
        <v>0</v>
      </c>
      <c r="C407" s="232">
        <f t="shared" ref="C407:P407" si="103">ROUND(SUM(C408:C417),2)</f>
        <v>0</v>
      </c>
      <c r="D407" s="232">
        <f t="shared" si="103"/>
        <v>0</v>
      </c>
      <c r="E407" s="232">
        <f t="shared" si="103"/>
        <v>0</v>
      </c>
      <c r="F407" s="232">
        <f t="shared" si="103"/>
        <v>0</v>
      </c>
      <c r="G407" s="232">
        <f t="shared" si="103"/>
        <v>0</v>
      </c>
      <c r="H407" s="232">
        <f t="shared" si="103"/>
        <v>0</v>
      </c>
      <c r="I407" s="232">
        <f t="shared" si="103"/>
        <v>0</v>
      </c>
      <c r="J407" s="232">
        <f t="shared" si="103"/>
        <v>0</v>
      </c>
      <c r="K407" s="232">
        <f t="shared" si="103"/>
        <v>0</v>
      </c>
      <c r="L407" s="232">
        <f t="shared" si="103"/>
        <v>0</v>
      </c>
      <c r="M407" s="232">
        <f t="shared" si="103"/>
        <v>0</v>
      </c>
      <c r="N407" s="232">
        <f t="shared" si="103"/>
        <v>0</v>
      </c>
      <c r="O407" s="232">
        <f t="shared" si="103"/>
        <v>0</v>
      </c>
      <c r="P407" s="232">
        <f t="shared" si="103"/>
        <v>0</v>
      </c>
      <c r="Q407" s="301"/>
      <c r="R407" s="12"/>
      <c r="S407" s="12"/>
      <c r="T407" s="12"/>
      <c r="BT407" s="13"/>
      <c r="BU407" s="13"/>
      <c r="BV407" s="13"/>
      <c r="BW407" s="13"/>
    </row>
    <row r="408" spans="1:75">
      <c r="A408" s="238" t="str">
        <f t="shared" si="101"/>
        <v>1. Amortyzacja</v>
      </c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301"/>
      <c r="R408" s="12"/>
      <c r="S408" s="12"/>
      <c r="T408" s="12"/>
      <c r="BT408" s="13"/>
      <c r="BU408" s="13"/>
      <c r="BV408" s="13"/>
      <c r="BW408" s="13"/>
    </row>
    <row r="409" spans="1:75">
      <c r="A409" s="238" t="str">
        <f t="shared" si="101"/>
        <v>2.Zyski/Straty z tyt. różnic kursowych</v>
      </c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301"/>
      <c r="R409" s="12"/>
      <c r="S409" s="12"/>
      <c r="T409" s="12"/>
      <c r="BT409" s="13"/>
      <c r="BU409" s="13"/>
      <c r="BV409" s="13"/>
      <c r="BW409" s="13"/>
    </row>
    <row r="410" spans="1:75">
      <c r="A410" s="238" t="str">
        <f t="shared" si="101"/>
        <v>3.Odsetki i udziały w zyskach</v>
      </c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301"/>
      <c r="R410" s="12"/>
      <c r="S410" s="12"/>
      <c r="T410" s="12"/>
      <c r="BT410" s="13"/>
      <c r="BU410" s="13"/>
      <c r="BV410" s="13"/>
      <c r="BW410" s="13"/>
    </row>
    <row r="411" spans="1:75">
      <c r="A411" s="238" t="str">
        <f t="shared" si="101"/>
        <v>4.Zysk/Strata z działalności inwestycyjnej</v>
      </c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301"/>
      <c r="R411" s="12"/>
      <c r="S411" s="12"/>
      <c r="T411" s="12"/>
      <c r="BT411" s="13"/>
      <c r="BU411" s="13"/>
      <c r="BV411" s="13"/>
      <c r="BW411" s="13"/>
    </row>
    <row r="412" spans="1:75">
      <c r="A412" s="238" t="str">
        <f t="shared" si="101"/>
        <v>5.Zmiana stanu rezerw</v>
      </c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301"/>
      <c r="R412" s="12"/>
      <c r="S412" s="12"/>
      <c r="T412" s="12"/>
      <c r="BT412" s="13"/>
      <c r="BU412" s="13"/>
      <c r="BV412" s="13"/>
      <c r="BW412" s="13"/>
    </row>
    <row r="413" spans="1:75">
      <c r="A413" s="238" t="str">
        <f t="shared" si="101"/>
        <v>6.Zmiana stanu zapasów</v>
      </c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301"/>
      <c r="R413" s="12"/>
      <c r="S413" s="12"/>
      <c r="T413" s="12"/>
      <c r="BT413" s="13"/>
      <c r="BU413" s="13"/>
      <c r="BV413" s="13"/>
      <c r="BW413" s="13"/>
    </row>
    <row r="414" spans="1:75">
      <c r="A414" s="238" t="str">
        <f t="shared" si="101"/>
        <v>7.Zmiana stanu należności</v>
      </c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301"/>
      <c r="R414" s="12"/>
      <c r="S414" s="12"/>
      <c r="T414" s="12"/>
      <c r="BT414" s="13"/>
      <c r="BU414" s="13"/>
      <c r="BV414" s="13"/>
      <c r="BW414" s="13"/>
    </row>
    <row r="415" spans="1:75">
      <c r="A415" s="238" t="str">
        <f t="shared" si="101"/>
        <v>8.Zmiana stanu zobowiązań krótkoterm. z wyj. pożyczek i kredytów</v>
      </c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301"/>
      <c r="R415" s="12"/>
      <c r="S415" s="12"/>
      <c r="T415" s="12"/>
      <c r="BT415" s="13"/>
      <c r="BU415" s="13"/>
      <c r="BV415" s="13"/>
      <c r="BW415" s="13"/>
    </row>
    <row r="416" spans="1:75">
      <c r="A416" s="238" t="str">
        <f t="shared" si="101"/>
        <v>9.Zmiana stanu rozliczeń międzyokresowych</v>
      </c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301"/>
      <c r="R416" s="12"/>
      <c r="S416" s="12"/>
      <c r="T416" s="12"/>
      <c r="BT416" s="13"/>
      <c r="BU416" s="13"/>
      <c r="BV416" s="13"/>
      <c r="BW416" s="13"/>
    </row>
    <row r="417" spans="1:75">
      <c r="A417" s="238" t="str">
        <f t="shared" si="101"/>
        <v>10.Inne korekty</v>
      </c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301"/>
      <c r="R417" s="12"/>
      <c r="S417" s="12"/>
      <c r="T417" s="12"/>
      <c r="BT417" s="13"/>
      <c r="BU417" s="13"/>
      <c r="BV417" s="13"/>
      <c r="BW417" s="13"/>
    </row>
    <row r="418" spans="1:75">
      <c r="A418" s="337" t="str">
        <f t="shared" si="101"/>
        <v>III. Przepływy pieniężne netto z działalności operacyjnej ( I +/- II)</v>
      </c>
      <c r="B418" s="234">
        <f>B406+B407</f>
        <v>0</v>
      </c>
      <c r="C418" s="234">
        <f t="shared" ref="C418:P418" si="104">C406+C407</f>
        <v>0</v>
      </c>
      <c r="D418" s="234">
        <f t="shared" si="104"/>
        <v>0</v>
      </c>
      <c r="E418" s="234">
        <f t="shared" si="104"/>
        <v>0</v>
      </c>
      <c r="F418" s="234">
        <f t="shared" si="104"/>
        <v>0</v>
      </c>
      <c r="G418" s="234">
        <f t="shared" si="104"/>
        <v>0</v>
      </c>
      <c r="H418" s="234">
        <f t="shared" si="104"/>
        <v>0</v>
      </c>
      <c r="I418" s="234">
        <f t="shared" si="104"/>
        <v>0</v>
      </c>
      <c r="J418" s="234">
        <f t="shared" si="104"/>
        <v>0</v>
      </c>
      <c r="K418" s="234">
        <f t="shared" si="104"/>
        <v>0</v>
      </c>
      <c r="L418" s="234">
        <f t="shared" si="104"/>
        <v>0</v>
      </c>
      <c r="M418" s="234">
        <f t="shared" si="104"/>
        <v>0</v>
      </c>
      <c r="N418" s="234">
        <f t="shared" si="104"/>
        <v>0</v>
      </c>
      <c r="O418" s="234">
        <f t="shared" si="104"/>
        <v>0</v>
      </c>
      <c r="P418" s="234">
        <f t="shared" si="104"/>
        <v>0</v>
      </c>
      <c r="Q418" s="301"/>
      <c r="R418" s="12"/>
      <c r="S418" s="12"/>
      <c r="T418" s="12"/>
      <c r="BT418" s="13"/>
      <c r="BU418" s="13"/>
      <c r="BV418" s="13"/>
      <c r="BW418" s="13"/>
    </row>
    <row r="419" spans="1:75">
      <c r="A419" s="235" t="str">
        <f t="shared" si="101"/>
        <v>B.Przepływy środków pieniężnych z działalności inwestycyjnej</v>
      </c>
      <c r="B419" s="363"/>
      <c r="C419" s="364"/>
      <c r="D419" s="364"/>
      <c r="E419" s="364"/>
      <c r="F419" s="364"/>
      <c r="G419" s="364"/>
      <c r="H419" s="364"/>
      <c r="I419" s="364"/>
      <c r="J419" s="364"/>
      <c r="K419" s="364"/>
      <c r="L419" s="364"/>
      <c r="M419" s="364"/>
      <c r="N419" s="364"/>
      <c r="O419" s="364"/>
      <c r="P419" s="365"/>
      <c r="Q419" s="301"/>
      <c r="R419" s="12"/>
      <c r="S419" s="12"/>
      <c r="T419" s="12"/>
      <c r="BT419" s="13"/>
      <c r="BU419" s="13"/>
      <c r="BV419" s="13"/>
      <c r="BW419" s="13"/>
    </row>
    <row r="420" spans="1:75">
      <c r="A420" s="238" t="str">
        <f t="shared" si="101"/>
        <v>I.Wpływy</v>
      </c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301"/>
      <c r="R420" s="12"/>
      <c r="S420" s="12"/>
      <c r="T420" s="12"/>
      <c r="BT420" s="13"/>
      <c r="BU420" s="13"/>
      <c r="BV420" s="13"/>
      <c r="BW420" s="13"/>
    </row>
    <row r="421" spans="1:75">
      <c r="A421" s="238" t="str">
        <f t="shared" si="101"/>
        <v>II.Wydatki</v>
      </c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301"/>
      <c r="R421" s="12"/>
      <c r="S421" s="12"/>
      <c r="T421" s="12"/>
      <c r="BT421" s="13"/>
      <c r="BU421" s="13"/>
      <c r="BV421" s="13"/>
      <c r="BW421" s="13"/>
    </row>
    <row r="422" spans="1:75">
      <c r="A422" s="238" t="str">
        <f t="shared" si="101"/>
        <v>III.Przepływy pieniężne netto z działalności inwestycyjnej ( I-II)</v>
      </c>
      <c r="B422" s="234">
        <f>ROUND(B420-B421,2)</f>
        <v>0</v>
      </c>
      <c r="C422" s="234">
        <f t="shared" ref="C422:P422" si="105">ROUND(C420-C421,2)</f>
        <v>0</v>
      </c>
      <c r="D422" s="234">
        <f t="shared" si="105"/>
        <v>0</v>
      </c>
      <c r="E422" s="234">
        <f t="shared" si="105"/>
        <v>0</v>
      </c>
      <c r="F422" s="234">
        <f t="shared" si="105"/>
        <v>0</v>
      </c>
      <c r="G422" s="234">
        <f t="shared" si="105"/>
        <v>0</v>
      </c>
      <c r="H422" s="234">
        <f t="shared" si="105"/>
        <v>0</v>
      </c>
      <c r="I422" s="234">
        <f t="shared" si="105"/>
        <v>0</v>
      </c>
      <c r="J422" s="234">
        <f t="shared" si="105"/>
        <v>0</v>
      </c>
      <c r="K422" s="234">
        <f t="shared" si="105"/>
        <v>0</v>
      </c>
      <c r="L422" s="234">
        <f t="shared" si="105"/>
        <v>0</v>
      </c>
      <c r="M422" s="234">
        <f t="shared" si="105"/>
        <v>0</v>
      </c>
      <c r="N422" s="234">
        <f t="shared" si="105"/>
        <v>0</v>
      </c>
      <c r="O422" s="234">
        <f t="shared" si="105"/>
        <v>0</v>
      </c>
      <c r="P422" s="234">
        <f t="shared" si="105"/>
        <v>0</v>
      </c>
      <c r="Q422" s="301"/>
      <c r="R422" s="12"/>
      <c r="S422" s="12"/>
      <c r="T422" s="12"/>
      <c r="BT422" s="13"/>
      <c r="BU422" s="13"/>
      <c r="BV422" s="13"/>
      <c r="BW422" s="13"/>
    </row>
    <row r="423" spans="1:75">
      <c r="A423" s="235" t="str">
        <f t="shared" si="101"/>
        <v>C.Przepływy środków pieniężnych z działalności finansowej</v>
      </c>
      <c r="B423" s="366"/>
      <c r="C423" s="367"/>
      <c r="D423" s="367"/>
      <c r="E423" s="367"/>
      <c r="F423" s="367"/>
      <c r="G423" s="367"/>
      <c r="H423" s="367"/>
      <c r="I423" s="367"/>
      <c r="J423" s="367"/>
      <c r="K423" s="367"/>
      <c r="L423" s="367"/>
      <c r="M423" s="367"/>
      <c r="N423" s="367"/>
      <c r="O423" s="367"/>
      <c r="P423" s="368"/>
      <c r="Q423" s="301"/>
      <c r="R423" s="12"/>
      <c r="S423" s="12"/>
      <c r="T423" s="12"/>
      <c r="BT423" s="13"/>
      <c r="BU423" s="13"/>
      <c r="BV423" s="13"/>
      <c r="BW423" s="13"/>
    </row>
    <row r="424" spans="1:75">
      <c r="A424" s="240" t="str">
        <f t="shared" si="101"/>
        <v>I.Wpływy</v>
      </c>
      <c r="B424" s="232">
        <f>ROUND(SUM(B425:B428),2)</f>
        <v>0</v>
      </c>
      <c r="C424" s="232">
        <f t="shared" ref="C424:P424" si="106">ROUND(SUM(C425:C428),2)</f>
        <v>0</v>
      </c>
      <c r="D424" s="232">
        <f t="shared" si="106"/>
        <v>0</v>
      </c>
      <c r="E424" s="232">
        <f t="shared" si="106"/>
        <v>0</v>
      </c>
      <c r="F424" s="232">
        <f t="shared" si="106"/>
        <v>0</v>
      </c>
      <c r="G424" s="232">
        <f t="shared" si="106"/>
        <v>0</v>
      </c>
      <c r="H424" s="232">
        <f t="shared" si="106"/>
        <v>0</v>
      </c>
      <c r="I424" s="232">
        <f t="shared" si="106"/>
        <v>0</v>
      </c>
      <c r="J424" s="232">
        <f t="shared" si="106"/>
        <v>0</v>
      </c>
      <c r="K424" s="232">
        <f t="shared" si="106"/>
        <v>0</v>
      </c>
      <c r="L424" s="232">
        <f t="shared" si="106"/>
        <v>0</v>
      </c>
      <c r="M424" s="232">
        <f t="shared" si="106"/>
        <v>0</v>
      </c>
      <c r="N424" s="232">
        <f t="shared" si="106"/>
        <v>0</v>
      </c>
      <c r="O424" s="232">
        <f t="shared" si="106"/>
        <v>0</v>
      </c>
      <c r="P424" s="232">
        <f t="shared" si="106"/>
        <v>0</v>
      </c>
      <c r="Q424" s="301"/>
      <c r="R424" s="12"/>
      <c r="S424" s="12"/>
      <c r="T424" s="12"/>
      <c r="BT424" s="13"/>
      <c r="BU424" s="13"/>
      <c r="BV424" s="13"/>
      <c r="BW424" s="13"/>
    </row>
    <row r="425" spans="1:75" ht="24">
      <c r="A425" s="240" t="str">
        <f t="shared" si="101"/>
        <v>1.Wpływy netto z wydania udziałów (emisji akcji) i innych instrumentów kapitałowych oraz dopłat do kapitału</v>
      </c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301"/>
      <c r="R425" s="12"/>
      <c r="S425" s="12"/>
      <c r="T425" s="12"/>
      <c r="BT425" s="13"/>
      <c r="BU425" s="13"/>
      <c r="BV425" s="13"/>
      <c r="BW425" s="13"/>
    </row>
    <row r="426" spans="1:75">
      <c r="A426" s="240" t="str">
        <f t="shared" si="101"/>
        <v>2.Kredyty i pożyczki</v>
      </c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301"/>
      <c r="R426" s="12"/>
      <c r="S426" s="12"/>
      <c r="T426" s="12"/>
      <c r="BT426" s="13"/>
      <c r="BU426" s="13"/>
      <c r="BV426" s="13"/>
      <c r="BW426" s="13"/>
    </row>
    <row r="427" spans="1:75">
      <c r="A427" s="240" t="str">
        <f t="shared" si="101"/>
        <v>3.Emisja dłużnych papierów wartościowych</v>
      </c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301"/>
      <c r="R427" s="12"/>
      <c r="S427" s="12"/>
      <c r="T427" s="12"/>
      <c r="BT427" s="13"/>
      <c r="BU427" s="13"/>
      <c r="BV427" s="13"/>
      <c r="BW427" s="13"/>
    </row>
    <row r="428" spans="1:75">
      <c r="A428" s="238" t="str">
        <f t="shared" si="101"/>
        <v>4.Inne wpływy finansowe</v>
      </c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301"/>
      <c r="R428" s="12"/>
      <c r="S428" s="12"/>
      <c r="T428" s="12"/>
      <c r="BT428" s="13"/>
      <c r="BU428" s="13"/>
      <c r="BV428" s="13"/>
      <c r="BW428" s="13"/>
    </row>
    <row r="429" spans="1:75">
      <c r="A429" s="238" t="str">
        <f t="shared" si="101"/>
        <v>II.Wydatki</v>
      </c>
      <c r="B429" s="232">
        <f>ROUND(SUM(B430:B432),2)</f>
        <v>0</v>
      </c>
      <c r="C429" s="232">
        <f t="shared" ref="C429:P429" si="107">ROUND(SUM(C430:C432),2)</f>
        <v>0</v>
      </c>
      <c r="D429" s="232">
        <f t="shared" si="107"/>
        <v>0</v>
      </c>
      <c r="E429" s="232">
        <f t="shared" si="107"/>
        <v>0</v>
      </c>
      <c r="F429" s="232">
        <f t="shared" si="107"/>
        <v>0</v>
      </c>
      <c r="G429" s="232">
        <f t="shared" si="107"/>
        <v>0</v>
      </c>
      <c r="H429" s="232">
        <f t="shared" si="107"/>
        <v>0</v>
      </c>
      <c r="I429" s="232">
        <f t="shared" si="107"/>
        <v>0</v>
      </c>
      <c r="J429" s="232">
        <f t="shared" si="107"/>
        <v>0</v>
      </c>
      <c r="K429" s="232">
        <f t="shared" si="107"/>
        <v>0</v>
      </c>
      <c r="L429" s="232">
        <f t="shared" si="107"/>
        <v>0</v>
      </c>
      <c r="M429" s="232">
        <f t="shared" si="107"/>
        <v>0</v>
      </c>
      <c r="N429" s="232">
        <f t="shared" si="107"/>
        <v>0</v>
      </c>
      <c r="O429" s="232">
        <f t="shared" si="107"/>
        <v>0</v>
      </c>
      <c r="P429" s="232">
        <f t="shared" si="107"/>
        <v>0</v>
      </c>
      <c r="Q429" s="301"/>
      <c r="R429" s="12"/>
      <c r="S429" s="12"/>
      <c r="T429" s="12"/>
      <c r="BT429" s="13"/>
      <c r="BU429" s="13"/>
      <c r="BV429" s="13"/>
      <c r="BW429" s="13"/>
    </row>
    <row r="430" spans="1:75">
      <c r="A430" s="238" t="str">
        <f t="shared" si="101"/>
        <v>1.Spłaty kredytów i pożyczek</v>
      </c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301"/>
      <c r="R430" s="12"/>
      <c r="S430" s="12"/>
      <c r="T430" s="12"/>
      <c r="BT430" s="13"/>
      <c r="BU430" s="13"/>
      <c r="BV430" s="13"/>
      <c r="BW430" s="13"/>
    </row>
    <row r="431" spans="1:75">
      <c r="A431" s="238" t="str">
        <f t="shared" si="101"/>
        <v>2.Odsetki</v>
      </c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301"/>
      <c r="R431" s="12"/>
      <c r="S431" s="12"/>
      <c r="T431" s="12"/>
      <c r="BT431" s="13"/>
      <c r="BU431" s="13"/>
      <c r="BV431" s="13"/>
      <c r="BW431" s="13"/>
    </row>
    <row r="432" spans="1:75">
      <c r="A432" s="238" t="str">
        <f t="shared" si="101"/>
        <v>3.Inne wydatki finansowe</v>
      </c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301"/>
      <c r="R432" s="12"/>
      <c r="S432" s="12"/>
      <c r="T432" s="12"/>
      <c r="BT432" s="13"/>
      <c r="BU432" s="13"/>
      <c r="BV432" s="13"/>
      <c r="BW432" s="13"/>
    </row>
    <row r="433" spans="1:75">
      <c r="A433" s="238" t="str">
        <f t="shared" si="101"/>
        <v>III.Przepływy pieniężne netto z działalności finansowej</v>
      </c>
      <c r="B433" s="234">
        <f>B424-B429</f>
        <v>0</v>
      </c>
      <c r="C433" s="234">
        <f t="shared" ref="C433:P433" si="108">C424-C429</f>
        <v>0</v>
      </c>
      <c r="D433" s="234">
        <f t="shared" si="108"/>
        <v>0</v>
      </c>
      <c r="E433" s="234">
        <f t="shared" si="108"/>
        <v>0</v>
      </c>
      <c r="F433" s="234">
        <f t="shared" si="108"/>
        <v>0</v>
      </c>
      <c r="G433" s="234">
        <f t="shared" si="108"/>
        <v>0</v>
      </c>
      <c r="H433" s="234">
        <f t="shared" si="108"/>
        <v>0</v>
      </c>
      <c r="I433" s="234">
        <f t="shared" si="108"/>
        <v>0</v>
      </c>
      <c r="J433" s="234">
        <f t="shared" si="108"/>
        <v>0</v>
      </c>
      <c r="K433" s="234">
        <f t="shared" si="108"/>
        <v>0</v>
      </c>
      <c r="L433" s="234">
        <f t="shared" si="108"/>
        <v>0</v>
      </c>
      <c r="M433" s="234">
        <f t="shared" si="108"/>
        <v>0</v>
      </c>
      <c r="N433" s="234">
        <f t="shared" si="108"/>
        <v>0</v>
      </c>
      <c r="O433" s="234">
        <f t="shared" si="108"/>
        <v>0</v>
      </c>
      <c r="P433" s="234">
        <f t="shared" si="108"/>
        <v>0</v>
      </c>
      <c r="Q433" s="301"/>
      <c r="R433" s="12"/>
      <c r="S433" s="12"/>
      <c r="T433" s="12"/>
      <c r="BT433" s="13"/>
      <c r="BU433" s="13"/>
      <c r="BV433" s="13"/>
      <c r="BW433" s="13"/>
    </row>
    <row r="434" spans="1:75">
      <c r="A434" s="238" t="str">
        <f t="shared" si="101"/>
        <v>D.Przepływy pieniężne netto razem</v>
      </c>
      <c r="B434" s="232">
        <f>B418+B422+B433</f>
        <v>0</v>
      </c>
      <c r="C434" s="232">
        <f t="shared" ref="C434:P434" si="109">C418+C422+C433</f>
        <v>0</v>
      </c>
      <c r="D434" s="232">
        <f t="shared" si="109"/>
        <v>0</v>
      </c>
      <c r="E434" s="232">
        <f t="shared" si="109"/>
        <v>0</v>
      </c>
      <c r="F434" s="232">
        <f t="shared" si="109"/>
        <v>0</v>
      </c>
      <c r="G434" s="232">
        <f t="shared" si="109"/>
        <v>0</v>
      </c>
      <c r="H434" s="232">
        <f t="shared" si="109"/>
        <v>0</v>
      </c>
      <c r="I434" s="232">
        <f t="shared" si="109"/>
        <v>0</v>
      </c>
      <c r="J434" s="232">
        <f t="shared" si="109"/>
        <v>0</v>
      </c>
      <c r="K434" s="232">
        <f t="shared" si="109"/>
        <v>0</v>
      </c>
      <c r="L434" s="232">
        <f t="shared" si="109"/>
        <v>0</v>
      </c>
      <c r="M434" s="232">
        <f t="shared" si="109"/>
        <v>0</v>
      </c>
      <c r="N434" s="232">
        <f t="shared" si="109"/>
        <v>0</v>
      </c>
      <c r="O434" s="232">
        <f t="shared" si="109"/>
        <v>0</v>
      </c>
      <c r="P434" s="232">
        <f t="shared" si="109"/>
        <v>0</v>
      </c>
      <c r="Q434" s="301"/>
      <c r="R434" s="12"/>
      <c r="S434" s="12"/>
      <c r="T434" s="12"/>
      <c r="BT434" s="13"/>
      <c r="BU434" s="13"/>
      <c r="BV434" s="13"/>
      <c r="BW434" s="13"/>
    </row>
    <row r="435" spans="1:75" s="286" customFormat="1">
      <c r="A435" s="337" t="str">
        <f t="shared" si="101"/>
        <v xml:space="preserve">E.Środki pieniężne na początek okresu </v>
      </c>
      <c r="B435" s="232">
        <v>0</v>
      </c>
      <c r="C435" s="241">
        <f>B436</f>
        <v>0</v>
      </c>
      <c r="D435" s="241">
        <f t="shared" ref="D435:P435" si="110">C436</f>
        <v>0</v>
      </c>
      <c r="E435" s="241">
        <f t="shared" si="110"/>
        <v>0</v>
      </c>
      <c r="F435" s="241">
        <f t="shared" si="110"/>
        <v>0</v>
      </c>
      <c r="G435" s="241">
        <f t="shared" si="110"/>
        <v>0</v>
      </c>
      <c r="H435" s="241">
        <f t="shared" si="110"/>
        <v>0</v>
      </c>
      <c r="I435" s="241">
        <f t="shared" si="110"/>
        <v>0</v>
      </c>
      <c r="J435" s="241">
        <f t="shared" si="110"/>
        <v>0</v>
      </c>
      <c r="K435" s="241">
        <f t="shared" si="110"/>
        <v>0</v>
      </c>
      <c r="L435" s="241">
        <f t="shared" si="110"/>
        <v>0</v>
      </c>
      <c r="M435" s="241">
        <f t="shared" si="110"/>
        <v>0</v>
      </c>
      <c r="N435" s="241">
        <f>M436</f>
        <v>0</v>
      </c>
      <c r="O435" s="241">
        <f t="shared" si="110"/>
        <v>0</v>
      </c>
      <c r="P435" s="241">
        <f t="shared" si="110"/>
        <v>0</v>
      </c>
      <c r="Q435" s="301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</row>
    <row r="436" spans="1:75" s="286" customFormat="1">
      <c r="A436" s="337" t="str">
        <f t="shared" si="101"/>
        <v>F.Środki pieniężne na koniec okresu</v>
      </c>
      <c r="B436" s="232">
        <f>B435+B434</f>
        <v>0</v>
      </c>
      <c r="C436" s="232">
        <f t="shared" ref="C436:P436" si="111">C435+C434</f>
        <v>0</v>
      </c>
      <c r="D436" s="232">
        <f t="shared" si="111"/>
        <v>0</v>
      </c>
      <c r="E436" s="232">
        <f t="shared" si="111"/>
        <v>0</v>
      </c>
      <c r="F436" s="232">
        <f t="shared" si="111"/>
        <v>0</v>
      </c>
      <c r="G436" s="232">
        <f t="shared" si="111"/>
        <v>0</v>
      </c>
      <c r="H436" s="232">
        <f t="shared" si="111"/>
        <v>0</v>
      </c>
      <c r="I436" s="232">
        <f t="shared" si="111"/>
        <v>0</v>
      </c>
      <c r="J436" s="232">
        <f t="shared" si="111"/>
        <v>0</v>
      </c>
      <c r="K436" s="232">
        <f t="shared" si="111"/>
        <v>0</v>
      </c>
      <c r="L436" s="232">
        <f t="shared" si="111"/>
        <v>0</v>
      </c>
      <c r="M436" s="232">
        <f t="shared" si="111"/>
        <v>0</v>
      </c>
      <c r="N436" s="232">
        <f t="shared" si="111"/>
        <v>0</v>
      </c>
      <c r="O436" s="232">
        <f t="shared" si="111"/>
        <v>0</v>
      </c>
      <c r="P436" s="232">
        <f t="shared" si="111"/>
        <v>0</v>
      </c>
      <c r="Q436" s="301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</row>
    <row r="437" spans="1:7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301"/>
    </row>
    <row r="438" spans="1:7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301"/>
    </row>
    <row r="439" spans="1:75" s="12" customFormat="1" ht="15.75">
      <c r="A439" s="378" t="s">
        <v>256</v>
      </c>
      <c r="B439" s="378"/>
      <c r="C439" s="378"/>
      <c r="D439" s="378"/>
      <c r="E439" s="378"/>
      <c r="F439" s="378"/>
      <c r="G439" s="378"/>
      <c r="H439" s="378"/>
      <c r="I439" s="378"/>
      <c r="J439" s="378"/>
      <c r="K439" s="378"/>
      <c r="L439" s="378"/>
      <c r="M439" s="378"/>
      <c r="N439" s="378"/>
      <c r="O439" s="378"/>
      <c r="P439" s="378"/>
      <c r="Q439" s="378"/>
      <c r="R439" s="378"/>
      <c r="S439" s="378"/>
      <c r="T439" s="378"/>
      <c r="U439" s="378"/>
    </row>
    <row r="440" spans="1:75" ht="15.75">
      <c r="A440" s="288"/>
      <c r="B440" s="142"/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288"/>
    </row>
    <row r="441" spans="1:75">
      <c r="A441" s="63" t="s">
        <v>0</v>
      </c>
      <c r="B441" s="113" t="str">
        <f>B330</f>
        <v>n</v>
      </c>
      <c r="C441" s="113" t="str">
        <f t="shared" ref="C441:M441" si="112">C330</f>
        <v>n+1</v>
      </c>
      <c r="D441" s="113" t="str">
        <f t="shared" si="112"/>
        <v>n+2</v>
      </c>
      <c r="E441" s="113" t="str">
        <f t="shared" si="112"/>
        <v>n+3</v>
      </c>
      <c r="F441" s="113" t="str">
        <f t="shared" si="112"/>
        <v>n+4</v>
      </c>
      <c r="G441" s="113" t="str">
        <f t="shared" si="112"/>
        <v>n+5</v>
      </c>
      <c r="H441" s="113" t="str">
        <f t="shared" si="112"/>
        <v>n+6</v>
      </c>
      <c r="I441" s="113" t="str">
        <f t="shared" si="112"/>
        <v>n+7</v>
      </c>
      <c r="J441" s="113" t="str">
        <f t="shared" si="112"/>
        <v>n+8</v>
      </c>
      <c r="K441" s="113" t="str">
        <f t="shared" si="112"/>
        <v>n+9</v>
      </c>
      <c r="L441" s="113" t="str">
        <f t="shared" si="112"/>
        <v>n+10</v>
      </c>
      <c r="M441" s="113" t="str">
        <f t="shared" si="112"/>
        <v>n+11</v>
      </c>
      <c r="N441" s="113" t="str">
        <f>N330</f>
        <v>n+12</v>
      </c>
      <c r="O441" s="113" t="str">
        <f>O330</f>
        <v>n+13</v>
      </c>
      <c r="P441" s="113" t="str">
        <f>P330</f>
        <v>n+14</v>
      </c>
      <c r="Q441" s="12"/>
      <c r="R441" s="12"/>
      <c r="S441" s="12"/>
      <c r="T441" s="12"/>
      <c r="BT441" s="13"/>
      <c r="BU441" s="13"/>
      <c r="BV441" s="13"/>
      <c r="BW441" s="13"/>
    </row>
    <row r="442" spans="1:75" s="291" customFormat="1">
      <c r="A442" s="287" t="s">
        <v>61</v>
      </c>
      <c r="B442" s="221">
        <f>B300</f>
        <v>0</v>
      </c>
      <c r="C442" s="221">
        <f t="shared" ref="C442:M442" si="113">C300</f>
        <v>0</v>
      </c>
      <c r="D442" s="221">
        <f t="shared" si="113"/>
        <v>0</v>
      </c>
      <c r="E442" s="221">
        <f t="shared" si="113"/>
        <v>0</v>
      </c>
      <c r="F442" s="221">
        <f t="shared" si="113"/>
        <v>0</v>
      </c>
      <c r="G442" s="221">
        <f t="shared" si="113"/>
        <v>0</v>
      </c>
      <c r="H442" s="221">
        <f t="shared" si="113"/>
        <v>0</v>
      </c>
      <c r="I442" s="221">
        <f t="shared" si="113"/>
        <v>0</v>
      </c>
      <c r="J442" s="221">
        <f t="shared" si="113"/>
        <v>0</v>
      </c>
      <c r="K442" s="221">
        <f t="shared" si="113"/>
        <v>0</v>
      </c>
      <c r="L442" s="221">
        <f t="shared" si="113"/>
        <v>0</v>
      </c>
      <c r="M442" s="221">
        <f t="shared" si="113"/>
        <v>0</v>
      </c>
      <c r="N442" s="221">
        <f>N300</f>
        <v>0</v>
      </c>
      <c r="O442" s="221">
        <f>O300</f>
        <v>0</v>
      </c>
      <c r="P442" s="221">
        <f>P300</f>
        <v>0</v>
      </c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</row>
    <row r="443" spans="1:75" s="291" customFormat="1">
      <c r="A443" s="287" t="s">
        <v>62</v>
      </c>
      <c r="B443" s="221">
        <f>ROUND(B304-B305,2)</f>
        <v>0</v>
      </c>
      <c r="C443" s="221">
        <f t="shared" ref="C443:M443" si="114">ROUND(C304-C305,2)</f>
        <v>0</v>
      </c>
      <c r="D443" s="221">
        <f t="shared" si="114"/>
        <v>0</v>
      </c>
      <c r="E443" s="221">
        <f t="shared" si="114"/>
        <v>0</v>
      </c>
      <c r="F443" s="221">
        <f t="shared" si="114"/>
        <v>0</v>
      </c>
      <c r="G443" s="221">
        <f t="shared" si="114"/>
        <v>0</v>
      </c>
      <c r="H443" s="221">
        <f t="shared" si="114"/>
        <v>0</v>
      </c>
      <c r="I443" s="221">
        <f t="shared" si="114"/>
        <v>0</v>
      </c>
      <c r="J443" s="221">
        <f t="shared" si="114"/>
        <v>0</v>
      </c>
      <c r="K443" s="221">
        <f t="shared" si="114"/>
        <v>0</v>
      </c>
      <c r="L443" s="221">
        <f t="shared" si="114"/>
        <v>0</v>
      </c>
      <c r="M443" s="221">
        <f t="shared" si="114"/>
        <v>0</v>
      </c>
      <c r="N443" s="221">
        <f>ROUND(N304-N305,2)</f>
        <v>0</v>
      </c>
      <c r="O443" s="221">
        <f>ROUND(O304-O305,2)</f>
        <v>0</v>
      </c>
      <c r="P443" s="221">
        <f>ROUND(P304-P305,2)</f>
        <v>0</v>
      </c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</row>
    <row r="444" spans="1:75" s="116" customFormat="1">
      <c r="A444" s="289" t="s">
        <v>151</v>
      </c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</row>
    <row r="445" spans="1:75">
      <c r="A445" s="60" t="s">
        <v>60</v>
      </c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2"/>
      <c r="R445" s="12"/>
      <c r="S445" s="12"/>
      <c r="T445" s="12"/>
      <c r="BT445" s="13"/>
      <c r="BU445" s="13"/>
      <c r="BV445" s="13"/>
      <c r="BW445" s="13"/>
    </row>
    <row r="446" spans="1:75" s="12" customFormat="1">
      <c r="A446" s="290" t="s">
        <v>152</v>
      </c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</row>
    <row r="447" spans="1:75">
      <c r="A447" s="60" t="s">
        <v>59</v>
      </c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2"/>
      <c r="R447" s="12"/>
      <c r="S447" s="12"/>
      <c r="T447" s="12"/>
      <c r="BT447" s="13"/>
      <c r="BU447" s="13"/>
      <c r="BV447" s="13"/>
      <c r="BW447" s="13"/>
    </row>
    <row r="448" spans="1:75" s="12" customFormat="1">
      <c r="A448" s="290" t="s">
        <v>153</v>
      </c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</row>
    <row r="449" spans="1:75">
      <c r="A449" s="60" t="s">
        <v>154</v>
      </c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2"/>
      <c r="R449" s="12"/>
      <c r="S449" s="12"/>
      <c r="T449" s="12"/>
      <c r="BT449" s="13"/>
      <c r="BU449" s="13"/>
      <c r="BV449" s="13"/>
      <c r="BW449" s="13"/>
    </row>
    <row r="450" spans="1:75" s="293" customFormat="1">
      <c r="A450" s="292" t="s">
        <v>155</v>
      </c>
      <c r="B450" s="284">
        <f>ROUND(B444+B446-B448,2)</f>
        <v>0</v>
      </c>
      <c r="C450" s="284">
        <f t="shared" ref="C450:P450" si="115">ROUND(C444+C446-C448,2)</f>
        <v>0</v>
      </c>
      <c r="D450" s="284">
        <f t="shared" si="115"/>
        <v>0</v>
      </c>
      <c r="E450" s="284">
        <f t="shared" si="115"/>
        <v>0</v>
      </c>
      <c r="F450" s="284">
        <f t="shared" si="115"/>
        <v>0</v>
      </c>
      <c r="G450" s="284">
        <f t="shared" si="115"/>
        <v>0</v>
      </c>
      <c r="H450" s="284">
        <f t="shared" si="115"/>
        <v>0</v>
      </c>
      <c r="I450" s="284">
        <f t="shared" si="115"/>
        <v>0</v>
      </c>
      <c r="J450" s="284">
        <f t="shared" si="115"/>
        <v>0</v>
      </c>
      <c r="K450" s="284">
        <f t="shared" si="115"/>
        <v>0</v>
      </c>
      <c r="L450" s="284">
        <f t="shared" si="115"/>
        <v>0</v>
      </c>
      <c r="M450" s="284">
        <f t="shared" si="115"/>
        <v>0</v>
      </c>
      <c r="N450" s="284">
        <f t="shared" si="115"/>
        <v>0</v>
      </c>
      <c r="O450" s="284">
        <f t="shared" si="115"/>
        <v>0</v>
      </c>
      <c r="P450" s="284">
        <f t="shared" si="115"/>
        <v>0</v>
      </c>
      <c r="Q450" s="303"/>
      <c r="R450" s="303"/>
      <c r="S450" s="303"/>
      <c r="T450" s="303"/>
      <c r="U450" s="303"/>
      <c r="V450" s="303"/>
      <c r="W450" s="303"/>
      <c r="X450" s="303"/>
      <c r="Y450" s="303"/>
      <c r="Z450" s="303"/>
      <c r="AA450" s="303"/>
      <c r="AB450" s="303"/>
      <c r="AC450" s="303"/>
      <c r="AD450" s="303"/>
      <c r="AE450" s="303"/>
      <c r="AF450" s="303"/>
      <c r="AG450" s="303"/>
      <c r="AH450" s="303"/>
      <c r="AI450" s="303"/>
      <c r="AJ450" s="303"/>
      <c r="AK450" s="303"/>
      <c r="AL450" s="303"/>
      <c r="AM450" s="303"/>
      <c r="AN450" s="303"/>
      <c r="AO450" s="303"/>
      <c r="AP450" s="303"/>
      <c r="AQ450" s="303"/>
      <c r="AR450" s="303"/>
      <c r="AS450" s="303"/>
      <c r="AT450" s="303"/>
      <c r="AU450" s="303"/>
      <c r="AV450" s="303"/>
      <c r="AW450" s="303"/>
      <c r="AX450" s="303"/>
      <c r="AY450" s="303"/>
      <c r="AZ450" s="303"/>
      <c r="BA450" s="303"/>
      <c r="BB450" s="303"/>
      <c r="BC450" s="303"/>
      <c r="BD450" s="303"/>
      <c r="BE450" s="303"/>
      <c r="BF450" s="303"/>
      <c r="BG450" s="303"/>
      <c r="BH450" s="303"/>
      <c r="BI450" s="303"/>
      <c r="BJ450" s="303"/>
      <c r="BK450" s="303"/>
      <c r="BL450" s="303"/>
      <c r="BM450" s="303"/>
      <c r="BN450" s="303"/>
      <c r="BO450" s="303"/>
      <c r="BP450" s="303"/>
      <c r="BQ450" s="303"/>
      <c r="BR450" s="303"/>
      <c r="BS450" s="303"/>
    </row>
    <row r="451" spans="1:75" s="291" customFormat="1">
      <c r="A451" s="287" t="s">
        <v>156</v>
      </c>
      <c r="B451" s="221">
        <f>B450</f>
        <v>0</v>
      </c>
      <c r="C451" s="221">
        <f>C450-B450</f>
        <v>0</v>
      </c>
      <c r="D451" s="221">
        <f>D450-C450</f>
        <v>0</v>
      </c>
      <c r="E451" s="221">
        <f t="shared" ref="E451:P451" si="116">E450-D450</f>
        <v>0</v>
      </c>
      <c r="F451" s="221">
        <f t="shared" si="116"/>
        <v>0</v>
      </c>
      <c r="G451" s="221">
        <f t="shared" si="116"/>
        <v>0</v>
      </c>
      <c r="H451" s="221">
        <f t="shared" si="116"/>
        <v>0</v>
      </c>
      <c r="I451" s="221">
        <f t="shared" si="116"/>
        <v>0</v>
      </c>
      <c r="J451" s="221">
        <f t="shared" si="116"/>
        <v>0</v>
      </c>
      <c r="K451" s="221">
        <f t="shared" si="116"/>
        <v>0</v>
      </c>
      <c r="L451" s="221">
        <f t="shared" si="116"/>
        <v>0</v>
      </c>
      <c r="M451" s="221">
        <f t="shared" si="116"/>
        <v>0</v>
      </c>
      <c r="N451" s="221">
        <f>N450-M450</f>
        <v>0</v>
      </c>
      <c r="O451" s="221">
        <f t="shared" si="116"/>
        <v>0</v>
      </c>
      <c r="P451" s="221">
        <f t="shared" si="116"/>
        <v>0</v>
      </c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</row>
    <row r="452" spans="1:7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301"/>
    </row>
    <row r="453" spans="1:75" ht="15">
      <c r="A453" s="147" t="s">
        <v>257</v>
      </c>
      <c r="B453" s="145"/>
      <c r="C453" s="146"/>
      <c r="D453" s="146"/>
      <c r="E453" s="146"/>
      <c r="F453" s="146"/>
      <c r="G453" s="146"/>
      <c r="H453" s="146"/>
      <c r="I453" s="146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</row>
    <row r="454" spans="1:75" ht="15">
      <c r="A454" s="144"/>
      <c r="B454" s="145"/>
      <c r="C454" s="146"/>
      <c r="D454" s="146"/>
      <c r="E454" s="146"/>
      <c r="F454" s="146"/>
      <c r="G454" s="146"/>
      <c r="H454" s="146"/>
      <c r="I454" s="146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</row>
    <row r="455" spans="1:75">
      <c r="A455" s="63" t="s">
        <v>0</v>
      </c>
      <c r="B455" s="148" t="str">
        <f t="shared" ref="B455:M455" si="117">B441</f>
        <v>n</v>
      </c>
      <c r="C455" s="148" t="str">
        <f t="shared" si="117"/>
        <v>n+1</v>
      </c>
      <c r="D455" s="148" t="str">
        <f t="shared" si="117"/>
        <v>n+2</v>
      </c>
      <c r="E455" s="148" t="str">
        <f t="shared" si="117"/>
        <v>n+3</v>
      </c>
      <c r="F455" s="148" t="str">
        <f t="shared" si="117"/>
        <v>n+4</v>
      </c>
      <c r="G455" s="148" t="str">
        <f t="shared" si="117"/>
        <v>n+5</v>
      </c>
      <c r="H455" s="148" t="str">
        <f t="shared" si="117"/>
        <v>n+6</v>
      </c>
      <c r="I455" s="148" t="str">
        <f t="shared" si="117"/>
        <v>n+7</v>
      </c>
      <c r="J455" s="148" t="str">
        <f t="shared" si="117"/>
        <v>n+8</v>
      </c>
      <c r="K455" s="148" t="str">
        <f t="shared" si="117"/>
        <v>n+9</v>
      </c>
      <c r="L455" s="148" t="str">
        <f t="shared" si="117"/>
        <v>n+10</v>
      </c>
      <c r="M455" s="148" t="str">
        <f t="shared" si="117"/>
        <v>n+11</v>
      </c>
      <c r="N455" s="148" t="str">
        <f>N441</f>
        <v>n+12</v>
      </c>
      <c r="O455" s="148" t="str">
        <f>O441</f>
        <v>n+13</v>
      </c>
      <c r="P455" s="148" t="str">
        <f>P441</f>
        <v>n+14</v>
      </c>
      <c r="Q455" s="12"/>
      <c r="R455" s="12"/>
      <c r="S455" s="12"/>
      <c r="T455" s="12"/>
      <c r="BT455" s="13"/>
      <c r="BU455" s="13"/>
      <c r="BV455" s="13"/>
      <c r="BW455" s="13"/>
    </row>
    <row r="456" spans="1:75">
      <c r="A456" s="66" t="s">
        <v>157</v>
      </c>
      <c r="B456" s="242">
        <f>B230</f>
        <v>0</v>
      </c>
      <c r="C456" s="242">
        <f t="shared" ref="C456:M456" si="118">C230</f>
        <v>0</v>
      </c>
      <c r="D456" s="242">
        <f t="shared" si="118"/>
        <v>0</v>
      </c>
      <c r="E456" s="242">
        <f t="shared" si="118"/>
        <v>0</v>
      </c>
      <c r="F456" s="242">
        <f t="shared" si="118"/>
        <v>0</v>
      </c>
      <c r="G456" s="242">
        <f t="shared" si="118"/>
        <v>0</v>
      </c>
      <c r="H456" s="242">
        <f t="shared" si="118"/>
        <v>0</v>
      </c>
      <c r="I456" s="242">
        <f t="shared" si="118"/>
        <v>0</v>
      </c>
      <c r="J456" s="242">
        <f t="shared" si="118"/>
        <v>0</v>
      </c>
      <c r="K456" s="242">
        <f t="shared" si="118"/>
        <v>0</v>
      </c>
      <c r="L456" s="242">
        <f t="shared" si="118"/>
        <v>0</v>
      </c>
      <c r="M456" s="242">
        <f t="shared" si="118"/>
        <v>0</v>
      </c>
      <c r="N456" s="242">
        <f>N230</f>
        <v>0</v>
      </c>
      <c r="O456" s="242">
        <f>O230</f>
        <v>0</v>
      </c>
      <c r="P456" s="242">
        <f>P230</f>
        <v>0</v>
      </c>
      <c r="Q456" s="12"/>
      <c r="R456" s="12"/>
      <c r="S456" s="12"/>
      <c r="T456" s="12"/>
      <c r="BT456" s="13"/>
      <c r="BU456" s="13"/>
      <c r="BV456" s="13"/>
      <c r="BW456" s="13"/>
    </row>
    <row r="457" spans="1:75">
      <c r="A457" s="338" t="s">
        <v>39</v>
      </c>
      <c r="B457" s="242">
        <f>B71</f>
        <v>0</v>
      </c>
      <c r="C457" s="242">
        <f t="shared" ref="C457:M457" si="119">C71</f>
        <v>0</v>
      </c>
      <c r="D457" s="242">
        <f t="shared" si="119"/>
        <v>0</v>
      </c>
      <c r="E457" s="242">
        <f t="shared" si="119"/>
        <v>0</v>
      </c>
      <c r="F457" s="242">
        <f t="shared" si="119"/>
        <v>0</v>
      </c>
      <c r="G457" s="242">
        <f t="shared" si="119"/>
        <v>0</v>
      </c>
      <c r="H457" s="242">
        <f t="shared" si="119"/>
        <v>0</v>
      </c>
      <c r="I457" s="242">
        <f t="shared" si="119"/>
        <v>0</v>
      </c>
      <c r="J457" s="242">
        <f t="shared" si="119"/>
        <v>0</v>
      </c>
      <c r="K457" s="242">
        <f t="shared" si="119"/>
        <v>0</v>
      </c>
      <c r="L457" s="242">
        <f t="shared" si="119"/>
        <v>0</v>
      </c>
      <c r="M457" s="242">
        <f t="shared" si="119"/>
        <v>0</v>
      </c>
      <c r="N457" s="242">
        <f>N71</f>
        <v>0</v>
      </c>
      <c r="O457" s="242">
        <f>O71</f>
        <v>0</v>
      </c>
      <c r="P457" s="242">
        <f>P71</f>
        <v>0</v>
      </c>
      <c r="Q457" s="12"/>
      <c r="R457" s="12"/>
      <c r="S457" s="12"/>
      <c r="T457" s="12"/>
      <c r="BT457" s="13"/>
      <c r="BU457" s="13"/>
      <c r="BV457" s="13"/>
      <c r="BW457" s="13"/>
    </row>
    <row r="458" spans="1:75">
      <c r="A458" s="338" t="s">
        <v>158</v>
      </c>
      <c r="B458" s="242">
        <f>IF(B451&gt;0,-B451,0)</f>
        <v>0</v>
      </c>
      <c r="C458" s="242">
        <f t="shared" ref="C458:M458" si="120">IF(C451&gt;0,-C451,0)</f>
        <v>0</v>
      </c>
      <c r="D458" s="242">
        <f t="shared" si="120"/>
        <v>0</v>
      </c>
      <c r="E458" s="242">
        <f t="shared" si="120"/>
        <v>0</v>
      </c>
      <c r="F458" s="242">
        <f t="shared" si="120"/>
        <v>0</v>
      </c>
      <c r="G458" s="242">
        <f t="shared" si="120"/>
        <v>0</v>
      </c>
      <c r="H458" s="242">
        <f t="shared" si="120"/>
        <v>0</v>
      </c>
      <c r="I458" s="242">
        <f t="shared" si="120"/>
        <v>0</v>
      </c>
      <c r="J458" s="242">
        <f t="shared" si="120"/>
        <v>0</v>
      </c>
      <c r="K458" s="242">
        <f t="shared" si="120"/>
        <v>0</v>
      </c>
      <c r="L458" s="242">
        <f t="shared" si="120"/>
        <v>0</v>
      </c>
      <c r="M458" s="242">
        <f t="shared" si="120"/>
        <v>0</v>
      </c>
      <c r="N458" s="242">
        <f>IF(N451&gt;0,-N451,0)</f>
        <v>0</v>
      </c>
      <c r="O458" s="242">
        <f>IF(O451&gt;0,-O451,0)</f>
        <v>0</v>
      </c>
      <c r="P458" s="242">
        <f>IF(P451&gt;0,-P451,0)</f>
        <v>0</v>
      </c>
      <c r="Q458" s="12"/>
      <c r="R458" s="12"/>
      <c r="S458" s="12"/>
      <c r="T458" s="12"/>
      <c r="BT458" s="13"/>
      <c r="BU458" s="13"/>
      <c r="BV458" s="13"/>
      <c r="BW458" s="13"/>
    </row>
    <row r="459" spans="1:75">
      <c r="A459" s="94" t="s">
        <v>63</v>
      </c>
      <c r="B459" s="243">
        <f>SUM(B456:B458)</f>
        <v>0</v>
      </c>
      <c r="C459" s="243">
        <f t="shared" ref="C459:P459" si="121">SUM(C456:C458)</f>
        <v>0</v>
      </c>
      <c r="D459" s="243">
        <f t="shared" si="121"/>
        <v>0</v>
      </c>
      <c r="E459" s="243">
        <f>SUM(E456:E458)</f>
        <v>0</v>
      </c>
      <c r="F459" s="243">
        <f t="shared" si="121"/>
        <v>0</v>
      </c>
      <c r="G459" s="243">
        <f t="shared" si="121"/>
        <v>0</v>
      </c>
      <c r="H459" s="243">
        <f t="shared" si="121"/>
        <v>0</v>
      </c>
      <c r="I459" s="243">
        <f t="shared" si="121"/>
        <v>0</v>
      </c>
      <c r="J459" s="243">
        <f t="shared" si="121"/>
        <v>0</v>
      </c>
      <c r="K459" s="243">
        <f t="shared" si="121"/>
        <v>0</v>
      </c>
      <c r="L459" s="243">
        <f t="shared" si="121"/>
        <v>0</v>
      </c>
      <c r="M459" s="243">
        <f t="shared" si="121"/>
        <v>0</v>
      </c>
      <c r="N459" s="243">
        <f t="shared" si="121"/>
        <v>0</v>
      </c>
      <c r="O459" s="243">
        <f t="shared" si="121"/>
        <v>0</v>
      </c>
      <c r="P459" s="243">
        <f t="shared" si="121"/>
        <v>0</v>
      </c>
      <c r="Q459" s="12"/>
      <c r="R459" s="12"/>
      <c r="S459" s="12"/>
      <c r="T459" s="12"/>
      <c r="BT459" s="13"/>
      <c r="BU459" s="13"/>
      <c r="BV459" s="13"/>
      <c r="BW459" s="13"/>
    </row>
    <row r="460" spans="1:75">
      <c r="A460" s="338" t="s">
        <v>159</v>
      </c>
      <c r="B460" s="242">
        <f>C77+C83</f>
        <v>0</v>
      </c>
      <c r="C460" s="242">
        <f>D77+D83</f>
        <v>0</v>
      </c>
      <c r="D460" s="242">
        <f>E77+E83</f>
        <v>0</v>
      </c>
      <c r="E460" s="242">
        <f>F77+F83</f>
        <v>0</v>
      </c>
      <c r="F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12"/>
      <c r="R460" s="12"/>
      <c r="S460" s="12"/>
      <c r="T460" s="12"/>
      <c r="BT460" s="13"/>
      <c r="BU460" s="13"/>
      <c r="BV460" s="13"/>
      <c r="BW460" s="13"/>
    </row>
    <row r="461" spans="1:75">
      <c r="A461" s="66" t="s">
        <v>160</v>
      </c>
      <c r="B461" s="242">
        <f>B128</f>
        <v>0</v>
      </c>
      <c r="C461" s="242">
        <f t="shared" ref="C461:M461" si="122">C128</f>
        <v>0</v>
      </c>
      <c r="D461" s="242">
        <f t="shared" si="122"/>
        <v>0</v>
      </c>
      <c r="E461" s="242">
        <f t="shared" si="122"/>
        <v>0</v>
      </c>
      <c r="F461" s="242">
        <f t="shared" si="122"/>
        <v>0</v>
      </c>
      <c r="G461" s="242">
        <f t="shared" si="122"/>
        <v>0</v>
      </c>
      <c r="H461" s="242">
        <f t="shared" si="122"/>
        <v>0</v>
      </c>
      <c r="I461" s="242">
        <f t="shared" si="122"/>
        <v>0</v>
      </c>
      <c r="J461" s="242">
        <f t="shared" si="122"/>
        <v>0</v>
      </c>
      <c r="K461" s="242">
        <f t="shared" si="122"/>
        <v>0</v>
      </c>
      <c r="L461" s="242">
        <f t="shared" si="122"/>
        <v>0</v>
      </c>
      <c r="M461" s="242">
        <f t="shared" si="122"/>
        <v>0</v>
      </c>
      <c r="N461" s="242">
        <f>N128</f>
        <v>0</v>
      </c>
      <c r="O461" s="242">
        <f>O128</f>
        <v>0</v>
      </c>
      <c r="P461" s="242">
        <f>P128</f>
        <v>0</v>
      </c>
      <c r="Q461" s="12"/>
      <c r="R461" s="12"/>
      <c r="S461" s="12"/>
      <c r="T461" s="12"/>
      <c r="BT461" s="13"/>
      <c r="BU461" s="13"/>
      <c r="BV461" s="13"/>
      <c r="BW461" s="13"/>
    </row>
    <row r="462" spans="1:75">
      <c r="A462" s="66" t="s">
        <v>191</v>
      </c>
      <c r="B462" s="242">
        <f t="shared" ref="B462:M462" si="123">B70</f>
        <v>0</v>
      </c>
      <c r="C462" s="242">
        <f t="shared" si="123"/>
        <v>0</v>
      </c>
      <c r="D462" s="242">
        <f t="shared" si="123"/>
        <v>0</v>
      </c>
      <c r="E462" s="242">
        <f t="shared" si="123"/>
        <v>0</v>
      </c>
      <c r="F462" s="242">
        <f t="shared" si="123"/>
        <v>0</v>
      </c>
      <c r="G462" s="242">
        <f t="shared" si="123"/>
        <v>0</v>
      </c>
      <c r="H462" s="242">
        <f t="shared" si="123"/>
        <v>0</v>
      </c>
      <c r="I462" s="242">
        <f t="shared" si="123"/>
        <v>0</v>
      </c>
      <c r="J462" s="242">
        <f t="shared" si="123"/>
        <v>0</v>
      </c>
      <c r="K462" s="242">
        <f t="shared" si="123"/>
        <v>0</v>
      </c>
      <c r="L462" s="242">
        <f t="shared" si="123"/>
        <v>0</v>
      </c>
      <c r="M462" s="242">
        <f t="shared" si="123"/>
        <v>0</v>
      </c>
      <c r="N462" s="242">
        <f>N70</f>
        <v>0</v>
      </c>
      <c r="O462" s="242">
        <f>O70</f>
        <v>0</v>
      </c>
      <c r="P462" s="242">
        <f>P70</f>
        <v>0</v>
      </c>
      <c r="Q462" s="12"/>
      <c r="R462" s="12"/>
      <c r="S462" s="12"/>
      <c r="T462" s="12"/>
      <c r="BT462" s="13"/>
      <c r="BU462" s="13"/>
      <c r="BV462" s="13"/>
      <c r="BW462" s="13"/>
    </row>
    <row r="463" spans="1:75">
      <c r="A463" s="338" t="s">
        <v>161</v>
      </c>
      <c r="B463" s="242">
        <f>IF(B451&lt;0,B451,0)</f>
        <v>0</v>
      </c>
      <c r="C463" s="242">
        <f t="shared" ref="C463:M463" si="124">IF(C451&lt;0,C451,0)</f>
        <v>0</v>
      </c>
      <c r="D463" s="242">
        <f t="shared" si="124"/>
        <v>0</v>
      </c>
      <c r="E463" s="242">
        <f t="shared" si="124"/>
        <v>0</v>
      </c>
      <c r="F463" s="242">
        <f t="shared" si="124"/>
        <v>0</v>
      </c>
      <c r="G463" s="242">
        <f t="shared" si="124"/>
        <v>0</v>
      </c>
      <c r="H463" s="242">
        <f t="shared" si="124"/>
        <v>0</v>
      </c>
      <c r="I463" s="242">
        <f t="shared" si="124"/>
        <v>0</v>
      </c>
      <c r="J463" s="242">
        <f t="shared" si="124"/>
        <v>0</v>
      </c>
      <c r="K463" s="242">
        <f t="shared" si="124"/>
        <v>0</v>
      </c>
      <c r="L463" s="242">
        <f t="shared" si="124"/>
        <v>0</v>
      </c>
      <c r="M463" s="242">
        <f t="shared" si="124"/>
        <v>0</v>
      </c>
      <c r="N463" s="242">
        <f>IF(N451&lt;0,N451,0)</f>
        <v>0</v>
      </c>
      <c r="O463" s="242">
        <f>IF(O451&lt;0,O451,0)</f>
        <v>0</v>
      </c>
      <c r="P463" s="242">
        <f>IF(P451&lt;0,P451,0)</f>
        <v>0</v>
      </c>
      <c r="Q463" s="12"/>
      <c r="R463" s="12"/>
      <c r="S463" s="12"/>
      <c r="T463" s="12"/>
      <c r="BT463" s="13"/>
      <c r="BU463" s="13"/>
      <c r="BV463" s="13"/>
      <c r="BW463" s="13"/>
    </row>
    <row r="464" spans="1:75">
      <c r="A464" s="94" t="s">
        <v>68</v>
      </c>
      <c r="B464" s="243">
        <f>SUM(B460:B463)</f>
        <v>0</v>
      </c>
      <c r="C464" s="243">
        <f t="shared" ref="C464:P464" si="125">SUM(C460:C463)</f>
        <v>0</v>
      </c>
      <c r="D464" s="243">
        <f t="shared" si="125"/>
        <v>0</v>
      </c>
      <c r="E464" s="243">
        <f>SUM(E460:E463)</f>
        <v>0</v>
      </c>
      <c r="F464" s="243">
        <f t="shared" si="125"/>
        <v>0</v>
      </c>
      <c r="G464" s="243">
        <f t="shared" si="125"/>
        <v>0</v>
      </c>
      <c r="H464" s="243">
        <f t="shared" si="125"/>
        <v>0</v>
      </c>
      <c r="I464" s="243">
        <f t="shared" si="125"/>
        <v>0</v>
      </c>
      <c r="J464" s="243">
        <f t="shared" si="125"/>
        <v>0</v>
      </c>
      <c r="K464" s="243">
        <f t="shared" si="125"/>
        <v>0</v>
      </c>
      <c r="L464" s="243">
        <f t="shared" si="125"/>
        <v>0</v>
      </c>
      <c r="M464" s="243">
        <f t="shared" si="125"/>
        <v>0</v>
      </c>
      <c r="N464" s="243">
        <f t="shared" si="125"/>
        <v>0</v>
      </c>
      <c r="O464" s="243">
        <f t="shared" si="125"/>
        <v>0</v>
      </c>
      <c r="P464" s="243">
        <f t="shared" si="125"/>
        <v>0</v>
      </c>
      <c r="Q464" s="12"/>
      <c r="R464" s="12"/>
      <c r="S464" s="12"/>
      <c r="T464" s="12"/>
      <c r="BT464" s="13"/>
      <c r="BU464" s="13"/>
      <c r="BV464" s="13"/>
      <c r="BW464" s="13"/>
    </row>
    <row r="465" spans="1:75">
      <c r="A465" s="339" t="s">
        <v>162</v>
      </c>
      <c r="B465" s="243">
        <f>B459-B464</f>
        <v>0</v>
      </c>
      <c r="C465" s="243">
        <f t="shared" ref="C465:O465" si="126">C459-C464</f>
        <v>0</v>
      </c>
      <c r="D465" s="243">
        <f t="shared" si="126"/>
        <v>0</v>
      </c>
      <c r="E465" s="243">
        <f t="shared" si="126"/>
        <v>0</v>
      </c>
      <c r="F465" s="243">
        <f t="shared" si="126"/>
        <v>0</v>
      </c>
      <c r="G465" s="243">
        <f t="shared" si="126"/>
        <v>0</v>
      </c>
      <c r="H465" s="243">
        <f t="shared" si="126"/>
        <v>0</v>
      </c>
      <c r="I465" s="243">
        <f t="shared" si="126"/>
        <v>0</v>
      </c>
      <c r="J465" s="243">
        <f t="shared" si="126"/>
        <v>0</v>
      </c>
      <c r="K465" s="243">
        <f t="shared" si="126"/>
        <v>0</v>
      </c>
      <c r="L465" s="243">
        <f t="shared" si="126"/>
        <v>0</v>
      </c>
      <c r="M465" s="243">
        <f t="shared" si="126"/>
        <v>0</v>
      </c>
      <c r="N465" s="243">
        <f t="shared" si="126"/>
        <v>0</v>
      </c>
      <c r="O465" s="243">
        <f t="shared" si="126"/>
        <v>0</v>
      </c>
      <c r="P465" s="243">
        <f>IF(ISERROR(P459-P464),"",(P459-P464))</f>
        <v>0</v>
      </c>
      <c r="Q465" s="12"/>
      <c r="R465" s="12"/>
      <c r="S465" s="12"/>
      <c r="T465" s="12"/>
      <c r="BT465" s="13"/>
      <c r="BU465" s="13"/>
      <c r="BV465" s="13"/>
      <c r="BW465" s="13"/>
    </row>
    <row r="466" spans="1:75">
      <c r="A466" s="59" t="s">
        <v>258</v>
      </c>
      <c r="B466" s="243">
        <f>B465*'Wsk dyskont'!C5</f>
        <v>0</v>
      </c>
      <c r="C466" s="243">
        <f>C465*'Wsk dyskont'!D5</f>
        <v>0</v>
      </c>
      <c r="D466" s="243">
        <f>D465*'Wsk dyskont'!E5</f>
        <v>0</v>
      </c>
      <c r="E466" s="243">
        <f>E465*'Wsk dyskont'!F5</f>
        <v>0</v>
      </c>
      <c r="F466" s="243">
        <f>F465*'Wsk dyskont'!G5</f>
        <v>0</v>
      </c>
      <c r="G466" s="243">
        <f>G465*'Wsk dyskont'!H5</f>
        <v>0</v>
      </c>
      <c r="H466" s="243">
        <f>H465*'Wsk dyskont'!I5</f>
        <v>0</v>
      </c>
      <c r="I466" s="243">
        <f>I465*'Wsk dyskont'!J5</f>
        <v>0</v>
      </c>
      <c r="J466" s="243">
        <f>J465*'Wsk dyskont'!K5</f>
        <v>0</v>
      </c>
      <c r="K466" s="243">
        <f>K465*'Wsk dyskont'!L5</f>
        <v>0</v>
      </c>
      <c r="L466" s="243">
        <f>L465*'Wsk dyskont'!M5</f>
        <v>0</v>
      </c>
      <c r="M466" s="243">
        <f>M465*'Wsk dyskont'!N5</f>
        <v>0</v>
      </c>
      <c r="N466" s="243">
        <f>N465*'Wsk dyskont'!O5</f>
        <v>0</v>
      </c>
      <c r="O466" s="243">
        <f>O465*'Wsk dyskont'!P5</f>
        <v>0</v>
      </c>
      <c r="P466" s="243">
        <f>P465*'Wsk dyskont'!Q5</f>
        <v>0</v>
      </c>
      <c r="Q466" s="12"/>
      <c r="R466" s="12"/>
      <c r="S466" s="12"/>
      <c r="T466" s="12"/>
      <c r="BT466" s="13"/>
      <c r="BU466" s="13"/>
      <c r="BV466" s="13"/>
      <c r="BW466" s="13"/>
    </row>
    <row r="467" spans="1:75">
      <c r="A467" s="71" t="s">
        <v>64</v>
      </c>
      <c r="B467" s="149">
        <v>0.04</v>
      </c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</row>
    <row r="468" spans="1:75">
      <c r="A468" s="68" t="s">
        <v>65</v>
      </c>
      <c r="B468" s="244">
        <f>SUM(B466:P466)</f>
        <v>0</v>
      </c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304"/>
    </row>
    <row r="469" spans="1:75">
      <c r="A469" s="68" t="s">
        <v>66</v>
      </c>
      <c r="B469" s="335" t="e">
        <f>IRR(B465:P465)</f>
        <v>#NUM!</v>
      </c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304"/>
    </row>
    <row r="470" spans="1:75">
      <c r="A470" s="59"/>
      <c r="B470" s="152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304"/>
    </row>
    <row r="471" spans="1:75">
      <c r="B471" s="153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/>
      <c r="S471" s="153"/>
      <c r="T471" s="153"/>
    </row>
    <row r="472" spans="1:75" ht="15">
      <c r="A472" s="151" t="s">
        <v>67</v>
      </c>
      <c r="B472" s="154"/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55"/>
      <c r="S472" s="155"/>
      <c r="T472" s="155"/>
      <c r="U472" s="305"/>
    </row>
    <row r="473" spans="1:75">
      <c r="A473" s="150"/>
      <c r="B473" s="155"/>
      <c r="C473" s="155"/>
      <c r="D473" s="155"/>
      <c r="E473" s="155"/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55"/>
      <c r="S473" s="155"/>
      <c r="T473" s="155"/>
      <c r="U473" s="305"/>
    </row>
    <row r="474" spans="1:75">
      <c r="A474" s="63" t="s">
        <v>0</v>
      </c>
      <c r="B474" s="156" t="str">
        <f t="shared" ref="B474:M474" si="127">B455</f>
        <v>n</v>
      </c>
      <c r="C474" s="156" t="str">
        <f t="shared" si="127"/>
        <v>n+1</v>
      </c>
      <c r="D474" s="156" t="str">
        <f t="shared" si="127"/>
        <v>n+2</v>
      </c>
      <c r="E474" s="156" t="str">
        <f t="shared" si="127"/>
        <v>n+3</v>
      </c>
      <c r="F474" s="156" t="str">
        <f t="shared" si="127"/>
        <v>n+4</v>
      </c>
      <c r="G474" s="156" t="str">
        <f t="shared" si="127"/>
        <v>n+5</v>
      </c>
      <c r="H474" s="156" t="str">
        <f t="shared" si="127"/>
        <v>n+6</v>
      </c>
      <c r="I474" s="156" t="str">
        <f t="shared" si="127"/>
        <v>n+7</v>
      </c>
      <c r="J474" s="156" t="str">
        <f t="shared" si="127"/>
        <v>n+8</v>
      </c>
      <c r="K474" s="156" t="str">
        <f t="shared" si="127"/>
        <v>n+9</v>
      </c>
      <c r="L474" s="156" t="str">
        <f t="shared" si="127"/>
        <v>n+10</v>
      </c>
      <c r="M474" s="156" t="str">
        <f t="shared" si="127"/>
        <v>n+11</v>
      </c>
      <c r="N474" s="156" t="str">
        <f>N455</f>
        <v>n+12</v>
      </c>
      <c r="O474" s="156" t="str">
        <f>O455</f>
        <v>n+13</v>
      </c>
      <c r="P474" s="156" t="str">
        <f>P455</f>
        <v>n+14</v>
      </c>
      <c r="Q474" s="12"/>
      <c r="R474" s="12"/>
      <c r="S474" s="12"/>
      <c r="T474" s="12"/>
      <c r="BT474" s="13"/>
      <c r="BU474" s="13"/>
      <c r="BV474" s="13"/>
      <c r="BW474" s="13"/>
    </row>
    <row r="475" spans="1:75">
      <c r="A475" s="60" t="s">
        <v>157</v>
      </c>
      <c r="B475" s="221">
        <f>B230</f>
        <v>0</v>
      </c>
      <c r="C475" s="221">
        <f t="shared" ref="C475:M475" si="128">C230</f>
        <v>0</v>
      </c>
      <c r="D475" s="221">
        <f t="shared" si="128"/>
        <v>0</v>
      </c>
      <c r="E475" s="221">
        <f t="shared" si="128"/>
        <v>0</v>
      </c>
      <c r="F475" s="221">
        <f t="shared" si="128"/>
        <v>0</v>
      </c>
      <c r="G475" s="221">
        <f t="shared" si="128"/>
        <v>0</v>
      </c>
      <c r="H475" s="221">
        <f t="shared" si="128"/>
        <v>0</v>
      </c>
      <c r="I475" s="221">
        <f t="shared" si="128"/>
        <v>0</v>
      </c>
      <c r="J475" s="221">
        <f t="shared" si="128"/>
        <v>0</v>
      </c>
      <c r="K475" s="221">
        <f t="shared" si="128"/>
        <v>0</v>
      </c>
      <c r="L475" s="221">
        <f t="shared" si="128"/>
        <v>0</v>
      </c>
      <c r="M475" s="221">
        <f t="shared" si="128"/>
        <v>0</v>
      </c>
      <c r="N475" s="221">
        <f>N230</f>
        <v>0</v>
      </c>
      <c r="O475" s="221">
        <f>O230</f>
        <v>0</v>
      </c>
      <c r="P475" s="221">
        <f>P230</f>
        <v>0</v>
      </c>
      <c r="Q475" s="12"/>
      <c r="R475" s="12"/>
      <c r="S475" s="12"/>
      <c r="T475" s="12"/>
      <c r="BT475" s="13"/>
      <c r="BU475" s="13"/>
      <c r="BV475" s="13"/>
      <c r="BW475" s="13"/>
    </row>
    <row r="476" spans="1:75">
      <c r="A476" s="60" t="s">
        <v>120</v>
      </c>
      <c r="B476" s="221" t="e">
        <f>C78</f>
        <v>#DIV/0!</v>
      </c>
      <c r="C476" s="221" t="e">
        <f>D78</f>
        <v>#DIV/0!</v>
      </c>
      <c r="D476" s="221" t="e">
        <f>E78</f>
        <v>#DIV/0!</v>
      </c>
      <c r="E476" s="221" t="e">
        <f>F78</f>
        <v>#DIV/0!</v>
      </c>
      <c r="F476" s="331"/>
      <c r="G476" s="331"/>
      <c r="H476" s="331"/>
      <c r="I476" s="331"/>
      <c r="J476" s="331"/>
      <c r="K476" s="331"/>
      <c r="L476" s="331"/>
      <c r="M476" s="331"/>
      <c r="N476" s="331"/>
      <c r="O476" s="331"/>
      <c r="P476" s="331"/>
      <c r="Q476" s="12"/>
      <c r="R476" s="12"/>
      <c r="S476" s="12"/>
      <c r="T476" s="12"/>
      <c r="BT476" s="13"/>
      <c r="BU476" s="13"/>
      <c r="BV476" s="13"/>
      <c r="BW476" s="13"/>
    </row>
    <row r="477" spans="1:75">
      <c r="A477" s="290" t="s">
        <v>39</v>
      </c>
      <c r="B477" s="221">
        <f>B71</f>
        <v>0</v>
      </c>
      <c r="C477" s="221">
        <f t="shared" ref="C477:M477" si="129">C71</f>
        <v>0</v>
      </c>
      <c r="D477" s="221">
        <f t="shared" si="129"/>
        <v>0</v>
      </c>
      <c r="E477" s="221">
        <f t="shared" si="129"/>
        <v>0</v>
      </c>
      <c r="F477" s="221">
        <f t="shared" si="129"/>
        <v>0</v>
      </c>
      <c r="G477" s="221">
        <f t="shared" si="129"/>
        <v>0</v>
      </c>
      <c r="H477" s="221">
        <f t="shared" si="129"/>
        <v>0</v>
      </c>
      <c r="I477" s="221">
        <f t="shared" si="129"/>
        <v>0</v>
      </c>
      <c r="J477" s="221">
        <f t="shared" si="129"/>
        <v>0</v>
      </c>
      <c r="K477" s="221">
        <f t="shared" si="129"/>
        <v>0</v>
      </c>
      <c r="L477" s="221">
        <f t="shared" si="129"/>
        <v>0</v>
      </c>
      <c r="M477" s="221">
        <f t="shared" si="129"/>
        <v>0</v>
      </c>
      <c r="N477" s="221">
        <f>N71</f>
        <v>0</v>
      </c>
      <c r="O477" s="221">
        <f>O71</f>
        <v>0</v>
      </c>
      <c r="P477" s="221">
        <f>P71</f>
        <v>0</v>
      </c>
      <c r="Q477" s="12"/>
      <c r="R477" s="12"/>
      <c r="S477" s="12"/>
      <c r="T477" s="12"/>
      <c r="BT477" s="13"/>
      <c r="BU477" s="13"/>
      <c r="BV477" s="13"/>
      <c r="BW477" s="13"/>
    </row>
    <row r="478" spans="1:75">
      <c r="A478" s="290" t="s">
        <v>158</v>
      </c>
      <c r="B478" s="221">
        <f>IF(B451&gt;0,-B451,0)</f>
        <v>0</v>
      </c>
      <c r="C478" s="221">
        <f t="shared" ref="C478:M478" si="130">IF(C451&gt;0,-C451,0)</f>
        <v>0</v>
      </c>
      <c r="D478" s="221">
        <f t="shared" si="130"/>
        <v>0</v>
      </c>
      <c r="E478" s="221">
        <f t="shared" si="130"/>
        <v>0</v>
      </c>
      <c r="F478" s="221">
        <f t="shared" si="130"/>
        <v>0</v>
      </c>
      <c r="G478" s="221">
        <f t="shared" si="130"/>
        <v>0</v>
      </c>
      <c r="H478" s="221">
        <f t="shared" si="130"/>
        <v>0</v>
      </c>
      <c r="I478" s="221">
        <f t="shared" si="130"/>
        <v>0</v>
      </c>
      <c r="J478" s="221">
        <f t="shared" si="130"/>
        <v>0</v>
      </c>
      <c r="K478" s="221">
        <f t="shared" si="130"/>
        <v>0</v>
      </c>
      <c r="L478" s="221">
        <f t="shared" si="130"/>
        <v>0</v>
      </c>
      <c r="M478" s="221">
        <f t="shared" si="130"/>
        <v>0</v>
      </c>
      <c r="N478" s="221">
        <f>IF(N451&gt;0,-N451,0)</f>
        <v>0</v>
      </c>
      <c r="O478" s="221">
        <f>IF(O451&gt;0,-O451,0)</f>
        <v>0</v>
      </c>
      <c r="P478" s="221">
        <f>IF(P451&gt;0,-P451,0)</f>
        <v>0</v>
      </c>
      <c r="Q478" s="12"/>
      <c r="R478" s="12"/>
      <c r="S478" s="12"/>
      <c r="T478" s="12"/>
      <c r="BT478" s="13"/>
      <c r="BU478" s="13"/>
      <c r="BV478" s="13"/>
      <c r="BW478" s="13"/>
    </row>
    <row r="479" spans="1:75">
      <c r="A479" s="95" t="s">
        <v>63</v>
      </c>
      <c r="B479" s="245" t="e">
        <f>SUM(B475:B478)</f>
        <v>#DIV/0!</v>
      </c>
      <c r="C479" s="245" t="e">
        <f t="shared" ref="C479:P479" si="131">SUM(C475:C478)</f>
        <v>#DIV/0!</v>
      </c>
      <c r="D479" s="245" t="e">
        <f t="shared" si="131"/>
        <v>#DIV/0!</v>
      </c>
      <c r="E479" s="245" t="e">
        <f>SUM(E475:E478)</f>
        <v>#DIV/0!</v>
      </c>
      <c r="F479" s="245">
        <f t="shared" si="131"/>
        <v>0</v>
      </c>
      <c r="G479" s="245">
        <f t="shared" si="131"/>
        <v>0</v>
      </c>
      <c r="H479" s="245">
        <f t="shared" si="131"/>
        <v>0</v>
      </c>
      <c r="I479" s="245">
        <f t="shared" si="131"/>
        <v>0</v>
      </c>
      <c r="J479" s="245">
        <f t="shared" si="131"/>
        <v>0</v>
      </c>
      <c r="K479" s="245">
        <f t="shared" si="131"/>
        <v>0</v>
      </c>
      <c r="L479" s="245">
        <f t="shared" si="131"/>
        <v>0</v>
      </c>
      <c r="M479" s="245">
        <f t="shared" si="131"/>
        <v>0</v>
      </c>
      <c r="N479" s="245">
        <f t="shared" si="131"/>
        <v>0</v>
      </c>
      <c r="O479" s="245">
        <f t="shared" si="131"/>
        <v>0</v>
      </c>
      <c r="P479" s="245">
        <f t="shared" si="131"/>
        <v>0</v>
      </c>
      <c r="Q479" s="12"/>
      <c r="R479" s="12"/>
      <c r="S479" s="12"/>
      <c r="T479" s="12"/>
      <c r="BT479" s="13"/>
      <c r="BU479" s="13"/>
      <c r="BV479" s="13"/>
      <c r="BW479" s="13"/>
    </row>
    <row r="480" spans="1:75">
      <c r="A480" s="290" t="s">
        <v>159</v>
      </c>
      <c r="B480" s="221">
        <f>B460</f>
        <v>0</v>
      </c>
      <c r="C480" s="221">
        <f>C460</f>
        <v>0</v>
      </c>
      <c r="D480" s="221">
        <f>D460</f>
        <v>0</v>
      </c>
      <c r="E480" s="221">
        <f>E460</f>
        <v>0</v>
      </c>
      <c r="F480" s="331"/>
      <c r="G480" s="331"/>
      <c r="H480" s="331"/>
      <c r="I480" s="331"/>
      <c r="J480" s="331"/>
      <c r="K480" s="331"/>
      <c r="L480" s="331"/>
      <c r="M480" s="331"/>
      <c r="N480" s="331"/>
      <c r="O480" s="331"/>
      <c r="P480" s="331"/>
      <c r="Q480" s="12"/>
      <c r="R480" s="12"/>
      <c r="S480" s="12"/>
      <c r="T480" s="12"/>
      <c r="BT480" s="13"/>
      <c r="BU480" s="13"/>
      <c r="BV480" s="13"/>
      <c r="BW480" s="13"/>
    </row>
    <row r="481" spans="1:75">
      <c r="A481" s="60" t="s">
        <v>160</v>
      </c>
      <c r="B481" s="221">
        <f>B128</f>
        <v>0</v>
      </c>
      <c r="C481" s="221">
        <f t="shared" ref="C481:M481" si="132">C128</f>
        <v>0</v>
      </c>
      <c r="D481" s="221">
        <f t="shared" si="132"/>
        <v>0</v>
      </c>
      <c r="E481" s="221">
        <f t="shared" si="132"/>
        <v>0</v>
      </c>
      <c r="F481" s="221">
        <f t="shared" si="132"/>
        <v>0</v>
      </c>
      <c r="G481" s="221">
        <f t="shared" si="132"/>
        <v>0</v>
      </c>
      <c r="H481" s="221">
        <f t="shared" si="132"/>
        <v>0</v>
      </c>
      <c r="I481" s="221">
        <f t="shared" si="132"/>
        <v>0</v>
      </c>
      <c r="J481" s="221">
        <f t="shared" si="132"/>
        <v>0</v>
      </c>
      <c r="K481" s="221">
        <f t="shared" si="132"/>
        <v>0</v>
      </c>
      <c r="L481" s="221">
        <f t="shared" si="132"/>
        <v>0</v>
      </c>
      <c r="M481" s="221">
        <f t="shared" si="132"/>
        <v>0</v>
      </c>
      <c r="N481" s="221">
        <f>N128</f>
        <v>0</v>
      </c>
      <c r="O481" s="221">
        <f>O128</f>
        <v>0</v>
      </c>
      <c r="P481" s="221">
        <f>P128</f>
        <v>0</v>
      </c>
      <c r="Q481" s="12"/>
      <c r="R481" s="12"/>
      <c r="S481" s="12"/>
      <c r="T481" s="12"/>
      <c r="BT481" s="13"/>
      <c r="BU481" s="13"/>
      <c r="BV481" s="13"/>
      <c r="BW481" s="13"/>
    </row>
    <row r="482" spans="1:75">
      <c r="A482" s="60" t="s">
        <v>191</v>
      </c>
      <c r="B482" s="221">
        <f t="shared" ref="B482:M482" si="133">B70</f>
        <v>0</v>
      </c>
      <c r="C482" s="221">
        <f t="shared" si="133"/>
        <v>0</v>
      </c>
      <c r="D482" s="221">
        <f t="shared" si="133"/>
        <v>0</v>
      </c>
      <c r="E482" s="221">
        <f t="shared" si="133"/>
        <v>0</v>
      </c>
      <c r="F482" s="221">
        <f t="shared" si="133"/>
        <v>0</v>
      </c>
      <c r="G482" s="221">
        <f t="shared" si="133"/>
        <v>0</v>
      </c>
      <c r="H482" s="221">
        <f t="shared" si="133"/>
        <v>0</v>
      </c>
      <c r="I482" s="221">
        <f t="shared" si="133"/>
        <v>0</v>
      </c>
      <c r="J482" s="221">
        <f t="shared" si="133"/>
        <v>0</v>
      </c>
      <c r="K482" s="221">
        <f t="shared" si="133"/>
        <v>0</v>
      </c>
      <c r="L482" s="221">
        <f t="shared" si="133"/>
        <v>0</v>
      </c>
      <c r="M482" s="221">
        <f t="shared" si="133"/>
        <v>0</v>
      </c>
      <c r="N482" s="221">
        <f>N70</f>
        <v>0</v>
      </c>
      <c r="O482" s="221">
        <f>O70</f>
        <v>0</v>
      </c>
      <c r="P482" s="221">
        <f>P70</f>
        <v>0</v>
      </c>
      <c r="Q482" s="12"/>
      <c r="R482" s="12"/>
      <c r="S482" s="12"/>
      <c r="T482" s="12"/>
      <c r="BT482" s="13"/>
      <c r="BU482" s="13"/>
      <c r="BV482" s="13"/>
      <c r="BW482" s="13"/>
    </row>
    <row r="483" spans="1:75">
      <c r="A483" s="290" t="s">
        <v>161</v>
      </c>
      <c r="B483" s="221">
        <f>IF(B451&lt;0,B451,0)</f>
        <v>0</v>
      </c>
      <c r="C483" s="221">
        <f t="shared" ref="C483:M483" si="134">C463</f>
        <v>0</v>
      </c>
      <c r="D483" s="221">
        <f t="shared" si="134"/>
        <v>0</v>
      </c>
      <c r="E483" s="221">
        <f t="shared" si="134"/>
        <v>0</v>
      </c>
      <c r="F483" s="221">
        <f t="shared" si="134"/>
        <v>0</v>
      </c>
      <c r="G483" s="221">
        <f t="shared" si="134"/>
        <v>0</v>
      </c>
      <c r="H483" s="221">
        <f t="shared" si="134"/>
        <v>0</v>
      </c>
      <c r="I483" s="221">
        <f t="shared" si="134"/>
        <v>0</v>
      </c>
      <c r="J483" s="221">
        <f t="shared" si="134"/>
        <v>0</v>
      </c>
      <c r="K483" s="221">
        <f t="shared" si="134"/>
        <v>0</v>
      </c>
      <c r="L483" s="221">
        <f t="shared" si="134"/>
        <v>0</v>
      </c>
      <c r="M483" s="221">
        <f t="shared" si="134"/>
        <v>0</v>
      </c>
      <c r="N483" s="221">
        <f>N463</f>
        <v>0</v>
      </c>
      <c r="O483" s="221">
        <f>O463</f>
        <v>0</v>
      </c>
      <c r="P483" s="221">
        <f>P463</f>
        <v>0</v>
      </c>
      <c r="Q483" s="12"/>
      <c r="R483" s="12"/>
      <c r="S483" s="12"/>
      <c r="T483" s="12"/>
      <c r="BT483" s="13"/>
      <c r="BU483" s="13"/>
      <c r="BV483" s="13"/>
      <c r="BW483" s="13"/>
    </row>
    <row r="484" spans="1:75">
      <c r="A484" s="95" t="s">
        <v>68</v>
      </c>
      <c r="B484" s="245">
        <f>SUM(B480:B483)</f>
        <v>0</v>
      </c>
      <c r="C484" s="245">
        <f t="shared" ref="C484:P484" si="135">SUM(C480:C483)</f>
        <v>0</v>
      </c>
      <c r="D484" s="245">
        <f t="shared" si="135"/>
        <v>0</v>
      </c>
      <c r="E484" s="245">
        <f t="shared" si="135"/>
        <v>0</v>
      </c>
      <c r="F484" s="245">
        <f t="shared" si="135"/>
        <v>0</v>
      </c>
      <c r="G484" s="245">
        <f t="shared" si="135"/>
        <v>0</v>
      </c>
      <c r="H484" s="245">
        <f t="shared" si="135"/>
        <v>0</v>
      </c>
      <c r="I484" s="245">
        <f t="shared" si="135"/>
        <v>0</v>
      </c>
      <c r="J484" s="245">
        <f t="shared" si="135"/>
        <v>0</v>
      </c>
      <c r="K484" s="245">
        <f t="shared" si="135"/>
        <v>0</v>
      </c>
      <c r="L484" s="245">
        <f t="shared" si="135"/>
        <v>0</v>
      </c>
      <c r="M484" s="245">
        <f t="shared" si="135"/>
        <v>0</v>
      </c>
      <c r="N484" s="245">
        <f t="shared" si="135"/>
        <v>0</v>
      </c>
      <c r="O484" s="245">
        <f t="shared" si="135"/>
        <v>0</v>
      </c>
      <c r="P484" s="245">
        <f t="shared" si="135"/>
        <v>0</v>
      </c>
      <c r="Q484" s="12"/>
      <c r="R484" s="12"/>
      <c r="S484" s="12"/>
      <c r="T484" s="12"/>
      <c r="BT484" s="13"/>
      <c r="BU484" s="13"/>
      <c r="BV484" s="13"/>
      <c r="BW484" s="13"/>
    </row>
    <row r="485" spans="1:75">
      <c r="A485" s="60" t="s">
        <v>162</v>
      </c>
      <c r="B485" s="221" t="e">
        <f>B479-B484</f>
        <v>#DIV/0!</v>
      </c>
      <c r="C485" s="221" t="e">
        <f t="shared" ref="C485:P485" si="136">C479-C484</f>
        <v>#DIV/0!</v>
      </c>
      <c r="D485" s="221" t="e">
        <f>D479-D484</f>
        <v>#DIV/0!</v>
      </c>
      <c r="E485" s="221" t="e">
        <f>E479-E484</f>
        <v>#DIV/0!</v>
      </c>
      <c r="F485" s="221">
        <f t="shared" si="136"/>
        <v>0</v>
      </c>
      <c r="G485" s="221">
        <f t="shared" si="136"/>
        <v>0</v>
      </c>
      <c r="H485" s="221">
        <f t="shared" si="136"/>
        <v>0</v>
      </c>
      <c r="I485" s="221">
        <f t="shared" si="136"/>
        <v>0</v>
      </c>
      <c r="J485" s="221">
        <f t="shared" si="136"/>
        <v>0</v>
      </c>
      <c r="K485" s="221">
        <f t="shared" si="136"/>
        <v>0</v>
      </c>
      <c r="L485" s="221">
        <f t="shared" si="136"/>
        <v>0</v>
      </c>
      <c r="M485" s="221">
        <f t="shared" si="136"/>
        <v>0</v>
      </c>
      <c r="N485" s="221">
        <f t="shared" si="136"/>
        <v>0</v>
      </c>
      <c r="O485" s="221">
        <f t="shared" si="136"/>
        <v>0</v>
      </c>
      <c r="P485" s="221">
        <f t="shared" si="136"/>
        <v>0</v>
      </c>
      <c r="Q485" s="12"/>
      <c r="R485" s="12"/>
      <c r="S485" s="12"/>
      <c r="T485" s="12"/>
      <c r="BT485" s="13"/>
      <c r="BU485" s="13"/>
      <c r="BV485" s="13"/>
      <c r="BW485" s="13"/>
    </row>
    <row r="486" spans="1:75">
      <c r="A486" s="60" t="str">
        <f>A466</f>
        <v>Zdyskontowane przepływy</v>
      </c>
      <c r="B486" s="221" t="e">
        <f>B485*'Wsk dyskont'!C5</f>
        <v>#DIV/0!</v>
      </c>
      <c r="C486" s="221" t="e">
        <f>C485*'Wsk dyskont'!D5</f>
        <v>#DIV/0!</v>
      </c>
      <c r="D486" s="221" t="e">
        <f>D485*'Wsk dyskont'!E5</f>
        <v>#DIV/0!</v>
      </c>
      <c r="E486" s="221" t="e">
        <f>E485*'Wsk dyskont'!F5</f>
        <v>#DIV/0!</v>
      </c>
      <c r="F486" s="221">
        <f>F485*'Wsk dyskont'!G5</f>
        <v>0</v>
      </c>
      <c r="G486" s="221">
        <f>G485*'Wsk dyskont'!H5</f>
        <v>0</v>
      </c>
      <c r="H486" s="221">
        <f>H485*'Wsk dyskont'!I5</f>
        <v>0</v>
      </c>
      <c r="I486" s="221">
        <f>I485*'Wsk dyskont'!J5</f>
        <v>0</v>
      </c>
      <c r="J486" s="221">
        <f>J485*'Wsk dyskont'!K5</f>
        <v>0</v>
      </c>
      <c r="K486" s="221">
        <f>K485*'Wsk dyskont'!L5</f>
        <v>0</v>
      </c>
      <c r="L486" s="221">
        <f>L485*'Wsk dyskont'!M5</f>
        <v>0</v>
      </c>
      <c r="M486" s="221">
        <f>M485*'Wsk dyskont'!N5</f>
        <v>0</v>
      </c>
      <c r="N486" s="221">
        <f>N485*'Wsk dyskont'!O5</f>
        <v>0</v>
      </c>
      <c r="O486" s="221">
        <f>O485*'Wsk dyskont'!P5</f>
        <v>0</v>
      </c>
      <c r="P486" s="221">
        <f>P485*'Wsk dyskont'!Q5</f>
        <v>0</v>
      </c>
      <c r="Q486" s="12"/>
      <c r="R486" s="12"/>
      <c r="S486" s="12"/>
      <c r="T486" s="12"/>
      <c r="BT486" s="13"/>
      <c r="BU486" s="13"/>
      <c r="BV486" s="13"/>
      <c r="BW486" s="13"/>
    </row>
    <row r="487" spans="1:75">
      <c r="A487" s="70" t="s">
        <v>64</v>
      </c>
      <c r="B487" s="93">
        <v>0.04</v>
      </c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</row>
    <row r="488" spans="1:75">
      <c r="A488" s="92" t="s">
        <v>65</v>
      </c>
      <c r="B488" s="336" t="e">
        <f>SUM(B486:P486)</f>
        <v>#DIV/0!</v>
      </c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300"/>
    </row>
    <row r="489" spans="1:75">
      <c r="A489" s="92" t="s">
        <v>66</v>
      </c>
      <c r="B489" s="334" t="e">
        <f>IRR(B485:P485)</f>
        <v>#VALUE!</v>
      </c>
      <c r="C489" s="7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300"/>
    </row>
    <row r="492" spans="1:75">
      <c r="A492" s="127" t="s">
        <v>196</v>
      </c>
    </row>
    <row r="493" spans="1:75">
      <c r="A493" s="183"/>
      <c r="B493" s="184" t="str">
        <f>B474</f>
        <v>n</v>
      </c>
      <c r="C493" s="184" t="str">
        <f t="shared" ref="C493:M493" si="137">C474</f>
        <v>n+1</v>
      </c>
      <c r="D493" s="184" t="str">
        <f t="shared" si="137"/>
        <v>n+2</v>
      </c>
      <c r="E493" s="184" t="str">
        <f t="shared" si="137"/>
        <v>n+3</v>
      </c>
      <c r="F493" s="184" t="str">
        <f t="shared" si="137"/>
        <v>n+4</v>
      </c>
      <c r="G493" s="184" t="str">
        <f t="shared" si="137"/>
        <v>n+5</v>
      </c>
      <c r="H493" s="184" t="str">
        <f t="shared" si="137"/>
        <v>n+6</v>
      </c>
      <c r="I493" s="184" t="str">
        <f t="shared" si="137"/>
        <v>n+7</v>
      </c>
      <c r="J493" s="184" t="str">
        <f t="shared" si="137"/>
        <v>n+8</v>
      </c>
      <c r="K493" s="184" t="str">
        <f t="shared" si="137"/>
        <v>n+9</v>
      </c>
      <c r="L493" s="184" t="str">
        <f t="shared" si="137"/>
        <v>n+10</v>
      </c>
      <c r="M493" s="184" t="str">
        <f t="shared" si="137"/>
        <v>n+11</v>
      </c>
      <c r="N493" s="184" t="str">
        <f>N474</f>
        <v>n+12</v>
      </c>
      <c r="O493" s="184" t="str">
        <f>O474</f>
        <v>n+13</v>
      </c>
      <c r="P493" s="184" t="str">
        <f>P474</f>
        <v>n+14</v>
      </c>
      <c r="Q493" s="12"/>
      <c r="R493" s="12"/>
      <c r="S493" s="12"/>
      <c r="T493" s="12"/>
      <c r="BT493" s="13"/>
      <c r="BU493" s="13"/>
      <c r="BV493" s="13"/>
      <c r="BW493" s="13"/>
    </row>
    <row r="494" spans="1:75">
      <c r="A494" s="143" t="s">
        <v>188</v>
      </c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12"/>
      <c r="R494" s="12"/>
      <c r="S494" s="12"/>
      <c r="T494" s="12"/>
      <c r="BT494" s="13"/>
      <c r="BU494" s="13"/>
      <c r="BV494" s="13"/>
      <c r="BW494" s="13"/>
    </row>
    <row r="495" spans="1:75">
      <c r="A495" s="185" t="s">
        <v>63</v>
      </c>
      <c r="B495" s="221" t="e">
        <f>SUM(B497:B500)</f>
        <v>#DIV/0!</v>
      </c>
      <c r="C495" s="221" t="e">
        <f t="shared" ref="C495:P495" si="138">SUM(C497:C500)</f>
        <v>#DIV/0!</v>
      </c>
      <c r="D495" s="221" t="e">
        <f t="shared" si="138"/>
        <v>#DIV/0!</v>
      </c>
      <c r="E495" s="221" t="e">
        <f t="shared" si="138"/>
        <v>#DIV/0!</v>
      </c>
      <c r="F495" s="221">
        <f t="shared" si="138"/>
        <v>0</v>
      </c>
      <c r="G495" s="221">
        <f t="shared" si="138"/>
        <v>0</v>
      </c>
      <c r="H495" s="221">
        <f t="shared" si="138"/>
        <v>0</v>
      </c>
      <c r="I495" s="221">
        <f t="shared" si="138"/>
        <v>0</v>
      </c>
      <c r="J495" s="221">
        <f t="shared" si="138"/>
        <v>0</v>
      </c>
      <c r="K495" s="221">
        <f t="shared" si="138"/>
        <v>0</v>
      </c>
      <c r="L495" s="221">
        <f t="shared" si="138"/>
        <v>0</v>
      </c>
      <c r="M495" s="221">
        <f t="shared" si="138"/>
        <v>0</v>
      </c>
      <c r="N495" s="221">
        <f t="shared" si="138"/>
        <v>0</v>
      </c>
      <c r="O495" s="221">
        <f t="shared" si="138"/>
        <v>0</v>
      </c>
      <c r="P495" s="221">
        <f t="shared" si="138"/>
        <v>0</v>
      </c>
      <c r="Q495" s="12"/>
      <c r="R495" s="12"/>
      <c r="S495" s="12"/>
      <c r="T495" s="12"/>
      <c r="BT495" s="13"/>
      <c r="BU495" s="13"/>
      <c r="BV495" s="13"/>
      <c r="BW495" s="13"/>
    </row>
    <row r="496" spans="1:75">
      <c r="A496" s="143" t="s">
        <v>189</v>
      </c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12"/>
      <c r="R496" s="12"/>
      <c r="S496" s="12"/>
      <c r="T496" s="12"/>
      <c r="BT496" s="13"/>
      <c r="BU496" s="13"/>
      <c r="BV496" s="13"/>
      <c r="BW496" s="13"/>
    </row>
    <row r="497" spans="1:75">
      <c r="A497" s="340" t="s">
        <v>120</v>
      </c>
      <c r="B497" s="221" t="e">
        <f>C78</f>
        <v>#DIV/0!</v>
      </c>
      <c r="C497" s="221" t="e">
        <f>D78</f>
        <v>#DIV/0!</v>
      </c>
      <c r="D497" s="221" t="e">
        <f>E78</f>
        <v>#DIV/0!</v>
      </c>
      <c r="E497" s="221" t="e">
        <f>F78</f>
        <v>#DIV/0!</v>
      </c>
      <c r="F497" s="331"/>
      <c r="G497" s="331"/>
      <c r="H497" s="331"/>
      <c r="I497" s="331"/>
      <c r="J497" s="331"/>
      <c r="K497" s="331"/>
      <c r="L497" s="331"/>
      <c r="M497" s="331"/>
      <c r="N497" s="331"/>
      <c r="O497" s="331"/>
      <c r="P497" s="331"/>
      <c r="Q497" s="12"/>
      <c r="R497" s="12"/>
      <c r="S497" s="12"/>
      <c r="T497" s="12"/>
      <c r="BT497" s="13"/>
      <c r="BU497" s="13"/>
      <c r="BV497" s="13"/>
      <c r="BW497" s="13"/>
    </row>
    <row r="498" spans="1:75">
      <c r="A498" s="340" t="s">
        <v>272</v>
      </c>
      <c r="B498" s="221" t="e">
        <f>C79+C83</f>
        <v>#DIV/0!</v>
      </c>
      <c r="C498" s="221" t="e">
        <f>D79+D83</f>
        <v>#DIV/0!</v>
      </c>
      <c r="D498" s="221" t="e">
        <f>E79+E83</f>
        <v>#DIV/0!</v>
      </c>
      <c r="E498" s="221" t="e">
        <f>F79+F83</f>
        <v>#DIV/0!</v>
      </c>
      <c r="F498" s="331"/>
      <c r="G498" s="331"/>
      <c r="H498" s="331"/>
      <c r="I498" s="331"/>
      <c r="J498" s="331"/>
      <c r="K498" s="331"/>
      <c r="L498" s="331"/>
      <c r="M498" s="331"/>
      <c r="N498" s="331"/>
      <c r="O498" s="331"/>
      <c r="P498" s="331"/>
      <c r="Q498" s="12"/>
      <c r="R498" s="12"/>
      <c r="S498" s="12"/>
      <c r="T498" s="12"/>
      <c r="BT498" s="13"/>
      <c r="BU498" s="13"/>
      <c r="BV498" s="13"/>
      <c r="BW498" s="13"/>
    </row>
    <row r="499" spans="1:75">
      <c r="A499" s="143" t="s">
        <v>190</v>
      </c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2"/>
      <c r="R499" s="12"/>
      <c r="S499" s="12"/>
      <c r="T499" s="12"/>
      <c r="BT499" s="13"/>
      <c r="BU499" s="13"/>
      <c r="BV499" s="13"/>
      <c r="BW499" s="13"/>
    </row>
    <row r="500" spans="1:75">
      <c r="A500" s="143" t="s">
        <v>157</v>
      </c>
      <c r="B500" s="221">
        <f>B230</f>
        <v>0</v>
      </c>
      <c r="C500" s="221">
        <f t="shared" ref="C500:M500" si="139">C230</f>
        <v>0</v>
      </c>
      <c r="D500" s="221">
        <f t="shared" si="139"/>
        <v>0</v>
      </c>
      <c r="E500" s="221">
        <f t="shared" si="139"/>
        <v>0</v>
      </c>
      <c r="F500" s="221">
        <f t="shared" si="139"/>
        <v>0</v>
      </c>
      <c r="G500" s="221">
        <f t="shared" si="139"/>
        <v>0</v>
      </c>
      <c r="H500" s="221">
        <f t="shared" si="139"/>
        <v>0</v>
      </c>
      <c r="I500" s="221">
        <f t="shared" si="139"/>
        <v>0</v>
      </c>
      <c r="J500" s="221">
        <f t="shared" si="139"/>
        <v>0</v>
      </c>
      <c r="K500" s="221">
        <f t="shared" si="139"/>
        <v>0</v>
      </c>
      <c r="L500" s="221">
        <f t="shared" si="139"/>
        <v>0</v>
      </c>
      <c r="M500" s="221">
        <f t="shared" si="139"/>
        <v>0</v>
      </c>
      <c r="N500" s="221">
        <f>N230</f>
        <v>0</v>
      </c>
      <c r="O500" s="221">
        <f>O230</f>
        <v>0</v>
      </c>
      <c r="P500" s="221">
        <f>P230</f>
        <v>0</v>
      </c>
      <c r="Q500" s="12"/>
      <c r="R500" s="12"/>
      <c r="S500" s="12"/>
      <c r="T500" s="12"/>
      <c r="BT500" s="13"/>
      <c r="BU500" s="13"/>
      <c r="BV500" s="13"/>
      <c r="BW500" s="13"/>
    </row>
    <row r="501" spans="1:75">
      <c r="A501" s="185" t="s">
        <v>68</v>
      </c>
      <c r="B501" s="221">
        <f>SUM(B502:B508)</f>
        <v>0</v>
      </c>
      <c r="C501" s="221">
        <f t="shared" ref="C501:P501" si="140">SUM(C502:C508)</f>
        <v>0</v>
      </c>
      <c r="D501" s="221">
        <f t="shared" si="140"/>
        <v>0</v>
      </c>
      <c r="E501" s="221">
        <f t="shared" si="140"/>
        <v>0</v>
      </c>
      <c r="F501" s="221">
        <f t="shared" si="140"/>
        <v>0</v>
      </c>
      <c r="G501" s="221">
        <f t="shared" si="140"/>
        <v>0</v>
      </c>
      <c r="H501" s="221">
        <f t="shared" si="140"/>
        <v>0</v>
      </c>
      <c r="I501" s="221">
        <f t="shared" si="140"/>
        <v>0</v>
      </c>
      <c r="J501" s="221">
        <f t="shared" si="140"/>
        <v>0</v>
      </c>
      <c r="K501" s="221">
        <f t="shared" si="140"/>
        <v>0</v>
      </c>
      <c r="L501" s="221">
        <f t="shared" si="140"/>
        <v>0</v>
      </c>
      <c r="M501" s="221">
        <f t="shared" si="140"/>
        <v>0</v>
      </c>
      <c r="N501" s="221">
        <f t="shared" si="140"/>
        <v>0</v>
      </c>
      <c r="O501" s="221">
        <f t="shared" si="140"/>
        <v>0</v>
      </c>
      <c r="P501" s="221">
        <f t="shared" si="140"/>
        <v>0</v>
      </c>
      <c r="Q501" s="12"/>
      <c r="R501" s="12"/>
      <c r="S501" s="12"/>
      <c r="T501" s="12"/>
      <c r="BT501" s="13"/>
      <c r="BU501" s="13"/>
      <c r="BV501" s="13"/>
      <c r="BW501" s="13"/>
    </row>
    <row r="502" spans="1:75">
      <c r="A502" s="143" t="s">
        <v>159</v>
      </c>
      <c r="B502" s="221">
        <f>C77+C83</f>
        <v>0</v>
      </c>
      <c r="C502" s="221">
        <f>D77+D83</f>
        <v>0</v>
      </c>
      <c r="D502" s="221">
        <f>E77+E83</f>
        <v>0</v>
      </c>
      <c r="E502" s="221">
        <f>F77+F83</f>
        <v>0</v>
      </c>
      <c r="F502" s="331"/>
      <c r="G502" s="331"/>
      <c r="H502" s="331"/>
      <c r="I502" s="331"/>
      <c r="J502" s="331"/>
      <c r="K502" s="331"/>
      <c r="L502" s="331"/>
      <c r="M502" s="331"/>
      <c r="N502" s="331"/>
      <c r="O502" s="331"/>
      <c r="P502" s="331"/>
      <c r="Q502" s="12"/>
      <c r="R502" s="12"/>
      <c r="S502" s="12"/>
      <c r="T502" s="12"/>
      <c r="BT502" s="13"/>
      <c r="BU502" s="13"/>
      <c r="BV502" s="13"/>
      <c r="BW502" s="13"/>
    </row>
    <row r="503" spans="1:75">
      <c r="A503" s="143" t="s">
        <v>191</v>
      </c>
      <c r="B503" s="221">
        <f>B70</f>
        <v>0</v>
      </c>
      <c r="C503" s="221">
        <f t="shared" ref="C503:M503" si="141">C70</f>
        <v>0</v>
      </c>
      <c r="D503" s="221">
        <f t="shared" si="141"/>
        <v>0</v>
      </c>
      <c r="E503" s="221">
        <f t="shared" si="141"/>
        <v>0</v>
      </c>
      <c r="F503" s="221">
        <f t="shared" si="141"/>
        <v>0</v>
      </c>
      <c r="G503" s="221">
        <f t="shared" si="141"/>
        <v>0</v>
      </c>
      <c r="H503" s="221">
        <f t="shared" si="141"/>
        <v>0</v>
      </c>
      <c r="I503" s="221">
        <f t="shared" si="141"/>
        <v>0</v>
      </c>
      <c r="J503" s="221">
        <f t="shared" si="141"/>
        <v>0</v>
      </c>
      <c r="K503" s="221">
        <f t="shared" si="141"/>
        <v>0</v>
      </c>
      <c r="L503" s="221">
        <f t="shared" si="141"/>
        <v>0</v>
      </c>
      <c r="M503" s="221">
        <f t="shared" si="141"/>
        <v>0</v>
      </c>
      <c r="N503" s="221">
        <f>N70</f>
        <v>0</v>
      </c>
      <c r="O503" s="221">
        <f>O70</f>
        <v>0</v>
      </c>
      <c r="P503" s="221">
        <f>P70</f>
        <v>0</v>
      </c>
      <c r="Q503" s="12"/>
      <c r="R503" s="12"/>
      <c r="S503" s="12"/>
      <c r="T503" s="12"/>
      <c r="BT503" s="13"/>
      <c r="BU503" s="13"/>
      <c r="BV503" s="13"/>
      <c r="BW503" s="13"/>
    </row>
    <row r="504" spans="1:75">
      <c r="A504" s="143" t="s">
        <v>192</v>
      </c>
      <c r="B504" s="221">
        <f>B451</f>
        <v>0</v>
      </c>
      <c r="C504" s="221">
        <f t="shared" ref="C504:M504" si="142">C451</f>
        <v>0</v>
      </c>
      <c r="D504" s="221">
        <f t="shared" si="142"/>
        <v>0</v>
      </c>
      <c r="E504" s="221">
        <f t="shared" si="142"/>
        <v>0</v>
      </c>
      <c r="F504" s="221">
        <f t="shared" si="142"/>
        <v>0</v>
      </c>
      <c r="G504" s="221">
        <f t="shared" si="142"/>
        <v>0</v>
      </c>
      <c r="H504" s="221">
        <f t="shared" si="142"/>
        <v>0</v>
      </c>
      <c r="I504" s="221">
        <f t="shared" si="142"/>
        <v>0</v>
      </c>
      <c r="J504" s="221">
        <f t="shared" si="142"/>
        <v>0</v>
      </c>
      <c r="K504" s="221">
        <f t="shared" si="142"/>
        <v>0</v>
      </c>
      <c r="L504" s="221">
        <f t="shared" si="142"/>
        <v>0</v>
      </c>
      <c r="M504" s="221">
        <f t="shared" si="142"/>
        <v>0</v>
      </c>
      <c r="N504" s="221">
        <f>N451</f>
        <v>0</v>
      </c>
      <c r="O504" s="221">
        <f>O451</f>
        <v>0</v>
      </c>
      <c r="P504" s="221">
        <f>P451</f>
        <v>0</v>
      </c>
      <c r="Q504" s="12"/>
      <c r="R504" s="12"/>
      <c r="S504" s="12"/>
      <c r="T504" s="12"/>
      <c r="BT504" s="13"/>
      <c r="BU504" s="13"/>
      <c r="BV504" s="13"/>
      <c r="BW504" s="13"/>
    </row>
    <row r="505" spans="1:75">
      <c r="A505" s="143" t="s">
        <v>62</v>
      </c>
      <c r="B505" s="221">
        <f>B128</f>
        <v>0</v>
      </c>
      <c r="C505" s="221">
        <f t="shared" ref="C505:M505" si="143">C128</f>
        <v>0</v>
      </c>
      <c r="D505" s="221">
        <f t="shared" si="143"/>
        <v>0</v>
      </c>
      <c r="E505" s="221">
        <f t="shared" si="143"/>
        <v>0</v>
      </c>
      <c r="F505" s="221">
        <f t="shared" si="143"/>
        <v>0</v>
      </c>
      <c r="G505" s="221">
        <f t="shared" si="143"/>
        <v>0</v>
      </c>
      <c r="H505" s="221">
        <f t="shared" si="143"/>
        <v>0</v>
      </c>
      <c r="I505" s="221">
        <f t="shared" si="143"/>
        <v>0</v>
      </c>
      <c r="J505" s="221">
        <f t="shared" si="143"/>
        <v>0</v>
      </c>
      <c r="K505" s="221">
        <f t="shared" si="143"/>
        <v>0</v>
      </c>
      <c r="L505" s="221">
        <f t="shared" si="143"/>
        <v>0</v>
      </c>
      <c r="M505" s="221">
        <f t="shared" si="143"/>
        <v>0</v>
      </c>
      <c r="N505" s="221">
        <f>N128</f>
        <v>0</v>
      </c>
      <c r="O505" s="221">
        <f>O128</f>
        <v>0</v>
      </c>
      <c r="P505" s="221">
        <f>P128</f>
        <v>0</v>
      </c>
      <c r="Q505" s="12"/>
      <c r="R505" s="12"/>
      <c r="S505" s="12"/>
      <c r="T505" s="12"/>
      <c r="BT505" s="13"/>
      <c r="BU505" s="13"/>
      <c r="BV505" s="13"/>
      <c r="BW505" s="13"/>
    </row>
    <row r="506" spans="1:75">
      <c r="A506" s="143" t="s">
        <v>51</v>
      </c>
      <c r="B506" s="221">
        <f>B317</f>
        <v>0</v>
      </c>
      <c r="C506" s="221">
        <f t="shared" ref="C506:M506" si="144">C317</f>
        <v>0</v>
      </c>
      <c r="D506" s="221">
        <f t="shared" si="144"/>
        <v>0</v>
      </c>
      <c r="E506" s="221">
        <f t="shared" si="144"/>
        <v>0</v>
      </c>
      <c r="F506" s="221">
        <f t="shared" si="144"/>
        <v>0</v>
      </c>
      <c r="G506" s="221">
        <f t="shared" si="144"/>
        <v>0</v>
      </c>
      <c r="H506" s="221">
        <f t="shared" si="144"/>
        <v>0</v>
      </c>
      <c r="I506" s="221">
        <f t="shared" si="144"/>
        <v>0</v>
      </c>
      <c r="J506" s="221">
        <f t="shared" si="144"/>
        <v>0</v>
      </c>
      <c r="K506" s="221">
        <f t="shared" si="144"/>
        <v>0</v>
      </c>
      <c r="L506" s="221">
        <f t="shared" si="144"/>
        <v>0</v>
      </c>
      <c r="M506" s="221">
        <f t="shared" si="144"/>
        <v>0</v>
      </c>
      <c r="N506" s="221">
        <f>N317</f>
        <v>0</v>
      </c>
      <c r="O506" s="221">
        <f>O317</f>
        <v>0</v>
      </c>
      <c r="P506" s="221">
        <f>P317</f>
        <v>0</v>
      </c>
      <c r="Q506" s="12"/>
      <c r="R506" s="12"/>
      <c r="S506" s="12"/>
      <c r="T506" s="12"/>
      <c r="BT506" s="13"/>
      <c r="BU506" s="13"/>
      <c r="BV506" s="13"/>
      <c r="BW506" s="13"/>
    </row>
    <row r="507" spans="1:75">
      <c r="A507" s="143" t="s">
        <v>193</v>
      </c>
      <c r="B507" s="221">
        <f>B430</f>
        <v>0</v>
      </c>
      <c r="C507" s="221">
        <f t="shared" ref="C507:M507" si="145">C430</f>
        <v>0</v>
      </c>
      <c r="D507" s="221">
        <f t="shared" si="145"/>
        <v>0</v>
      </c>
      <c r="E507" s="221">
        <f t="shared" si="145"/>
        <v>0</v>
      </c>
      <c r="F507" s="221">
        <f t="shared" si="145"/>
        <v>0</v>
      </c>
      <c r="G507" s="221">
        <f t="shared" si="145"/>
        <v>0</v>
      </c>
      <c r="H507" s="221">
        <f t="shared" si="145"/>
        <v>0</v>
      </c>
      <c r="I507" s="221">
        <f t="shared" si="145"/>
        <v>0</v>
      </c>
      <c r="J507" s="221">
        <f t="shared" si="145"/>
        <v>0</v>
      </c>
      <c r="K507" s="221">
        <f t="shared" si="145"/>
        <v>0</v>
      </c>
      <c r="L507" s="221">
        <f t="shared" si="145"/>
        <v>0</v>
      </c>
      <c r="M507" s="221">
        <f t="shared" si="145"/>
        <v>0</v>
      </c>
      <c r="N507" s="221">
        <f>N430</f>
        <v>0</v>
      </c>
      <c r="O507" s="221">
        <f>O430</f>
        <v>0</v>
      </c>
      <c r="P507" s="221">
        <f>P430</f>
        <v>0</v>
      </c>
      <c r="Q507" s="12"/>
      <c r="R507" s="12"/>
      <c r="S507" s="12"/>
      <c r="T507" s="12"/>
      <c r="BT507" s="13"/>
      <c r="BU507" s="13"/>
      <c r="BV507" s="13"/>
      <c r="BW507" s="13"/>
    </row>
    <row r="508" spans="1:75">
      <c r="A508" s="143" t="s">
        <v>194</v>
      </c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2"/>
      <c r="R508" s="12"/>
      <c r="S508" s="12"/>
      <c r="T508" s="12"/>
      <c r="BT508" s="13"/>
      <c r="BU508" s="13"/>
      <c r="BV508" s="13"/>
      <c r="BW508" s="13"/>
    </row>
    <row r="509" spans="1:75">
      <c r="A509" s="143" t="s">
        <v>195</v>
      </c>
      <c r="B509" s="221" t="e">
        <f>B495-B501</f>
        <v>#DIV/0!</v>
      </c>
      <c r="C509" s="221" t="e">
        <f t="shared" ref="C509:P509" si="146">C495-C501</f>
        <v>#DIV/0!</v>
      </c>
      <c r="D509" s="221" t="e">
        <f t="shared" si="146"/>
        <v>#DIV/0!</v>
      </c>
      <c r="E509" s="221" t="e">
        <f>E495-E501</f>
        <v>#DIV/0!</v>
      </c>
      <c r="F509" s="221">
        <f t="shared" si="146"/>
        <v>0</v>
      </c>
      <c r="G509" s="221">
        <f t="shared" si="146"/>
        <v>0</v>
      </c>
      <c r="H509" s="221">
        <f t="shared" si="146"/>
        <v>0</v>
      </c>
      <c r="I509" s="221">
        <f t="shared" si="146"/>
        <v>0</v>
      </c>
      <c r="J509" s="221">
        <f t="shared" si="146"/>
        <v>0</v>
      </c>
      <c r="K509" s="221">
        <f t="shared" si="146"/>
        <v>0</v>
      </c>
      <c r="L509" s="221">
        <f t="shared" si="146"/>
        <v>0</v>
      </c>
      <c r="M509" s="221">
        <f t="shared" si="146"/>
        <v>0</v>
      </c>
      <c r="N509" s="221">
        <f t="shared" si="146"/>
        <v>0</v>
      </c>
      <c r="O509" s="221">
        <f t="shared" si="146"/>
        <v>0</v>
      </c>
      <c r="P509" s="221">
        <f t="shared" si="146"/>
        <v>0</v>
      </c>
      <c r="Q509" s="12"/>
      <c r="R509" s="12"/>
      <c r="S509" s="12"/>
      <c r="T509" s="12"/>
      <c r="BT509" s="13"/>
      <c r="BU509" s="13"/>
      <c r="BV509" s="13"/>
      <c r="BW509" s="13"/>
    </row>
  </sheetData>
  <sheetProtection selectLockedCells="1" selectUnlockedCells="1"/>
  <mergeCells count="17">
    <mergeCell ref="A439:U439"/>
    <mergeCell ref="A195:U195"/>
    <mergeCell ref="A89:C89"/>
    <mergeCell ref="B4:E4"/>
    <mergeCell ref="F4:I4"/>
    <mergeCell ref="J4:M4"/>
    <mergeCell ref="A132:U132"/>
    <mergeCell ref="A162:U162"/>
    <mergeCell ref="A103:C103"/>
    <mergeCell ref="A208:U208"/>
    <mergeCell ref="A221:U221"/>
    <mergeCell ref="A117:C117"/>
    <mergeCell ref="A142:U142"/>
    <mergeCell ref="A152:U152"/>
    <mergeCell ref="A173:U173"/>
    <mergeCell ref="A184:U184"/>
    <mergeCell ref="N4:Q4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ignoredErrors>
    <ignoredError sqref="E13 C31" formulaRange="1"/>
    <ignoredError sqref="B489 B495" evalErro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4"/>
  <sheetViews>
    <sheetView showGridLines="0" tabSelected="1" workbookViewId="0"/>
  </sheetViews>
  <sheetFormatPr defaultColWidth="8.7109375" defaultRowHeight="12.75"/>
  <cols>
    <col min="1" max="1" width="8.7109375" style="13"/>
    <col min="2" max="2" width="40.42578125" style="13" customWidth="1"/>
    <col min="3" max="3" width="10.140625" style="13" bestFit="1" customWidth="1"/>
    <col min="4" max="4" width="10.7109375" style="13" customWidth="1"/>
    <col min="5" max="5" width="13.140625" style="13" customWidth="1"/>
    <col min="6" max="6" width="12.28515625" style="13" customWidth="1"/>
    <col min="7" max="9" width="8.7109375" style="13"/>
    <col min="10" max="10" width="11.28515625" style="13" customWidth="1"/>
    <col min="11" max="14" width="8.7109375" style="13"/>
    <col min="15" max="15" width="12.42578125" style="13" customWidth="1"/>
    <col min="16" max="17" width="8.7109375" style="13"/>
    <col min="18" max="18" width="8.85546875" style="13" customWidth="1"/>
    <col min="19" max="19" width="8.85546875" style="13" hidden="1" customWidth="1"/>
    <col min="20" max="20" width="9.42578125" style="13" customWidth="1"/>
    <col min="21" max="21" width="8.140625" style="13" customWidth="1"/>
    <col min="22" max="22" width="13" style="13" customWidth="1"/>
    <col min="23" max="23" width="14.42578125" style="13" customWidth="1"/>
    <col min="24" max="24" width="12.85546875" style="13" customWidth="1"/>
    <col min="25" max="25" width="13.85546875" style="13" customWidth="1"/>
    <col min="26" max="26" width="11.42578125" style="13" customWidth="1"/>
    <col min="27" max="27" width="13.28515625" style="13" customWidth="1"/>
    <col min="28" max="28" width="10.140625" style="13" customWidth="1"/>
    <col min="29" max="29" width="10.42578125" style="13" customWidth="1"/>
    <col min="30" max="30" width="9.7109375" style="13" customWidth="1"/>
    <col min="31" max="32" width="9.140625" style="13" customWidth="1"/>
    <col min="33" max="33" width="16.28515625" style="13" customWidth="1"/>
    <col min="34" max="34" width="9.42578125" style="13" customWidth="1"/>
    <col min="35" max="16384" width="8.7109375" style="13"/>
  </cols>
  <sheetData>
    <row r="1" spans="1:34" ht="29.25" thickBot="1">
      <c r="A1" s="174"/>
      <c r="B1" s="175" t="s">
        <v>70</v>
      </c>
      <c r="C1" s="176"/>
      <c r="D1" s="176"/>
      <c r="E1" s="176"/>
      <c r="F1" s="176"/>
      <c r="G1" s="176"/>
      <c r="H1" s="176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4" ht="15" thickTop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59"/>
      <c r="AD2" s="159"/>
      <c r="AE2" s="159"/>
      <c r="AF2" s="159"/>
      <c r="AG2" s="159"/>
      <c r="AH2" s="159"/>
    </row>
    <row r="3" spans="1:34">
      <c r="A3" s="405" t="s">
        <v>187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</row>
    <row r="4" spans="1:34">
      <c r="A4" s="1"/>
      <c r="B4" s="160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</row>
    <row r="5" spans="1:34">
      <c r="A5" s="162"/>
      <c r="B5" s="193"/>
      <c r="C5" s="186" t="str">
        <f>'(B)Obliczenia wlasne'!B493</f>
        <v>n</v>
      </c>
      <c r="D5" s="186" t="str">
        <f>'(B)Obliczenia wlasne'!C493</f>
        <v>n+1</v>
      </c>
      <c r="E5" s="186" t="str">
        <f>'(B)Obliczenia wlasne'!D493</f>
        <v>n+2</v>
      </c>
      <c r="F5" s="186" t="str">
        <f>'(B)Obliczenia wlasne'!E493</f>
        <v>n+3</v>
      </c>
      <c r="G5" s="186" t="str">
        <f>'(B)Obliczenia wlasne'!F493</f>
        <v>n+4</v>
      </c>
      <c r="H5" s="186" t="str">
        <f>'(B)Obliczenia wlasne'!G493</f>
        <v>n+5</v>
      </c>
      <c r="I5" s="186" t="str">
        <f>'(B)Obliczenia wlasne'!H493</f>
        <v>n+6</v>
      </c>
      <c r="J5" s="186" t="str">
        <f>'(B)Obliczenia wlasne'!I493</f>
        <v>n+7</v>
      </c>
      <c r="K5" s="186" t="str">
        <f>'(B)Obliczenia wlasne'!J493</f>
        <v>n+8</v>
      </c>
      <c r="L5" s="186" t="str">
        <f>'(B)Obliczenia wlasne'!K493</f>
        <v>n+9</v>
      </c>
      <c r="M5" s="186" t="str">
        <f>'(B)Obliczenia wlasne'!L493</f>
        <v>n+10</v>
      </c>
      <c r="N5" s="186" t="str">
        <f>'(B)Obliczenia wlasne'!M493</f>
        <v>n+11</v>
      </c>
      <c r="O5" s="186" t="str">
        <f>'(B)Obliczenia wlasne'!N493</f>
        <v>n+12</v>
      </c>
      <c r="P5" s="186" t="str">
        <f>'(B)Obliczenia wlasne'!O493</f>
        <v>n+13</v>
      </c>
      <c r="Q5" s="186" t="str">
        <f>'(B)Obliczenia wlasne'!P493</f>
        <v>n+14</v>
      </c>
    </row>
    <row r="6" spans="1:34" ht="25.5">
      <c r="A6" s="177" t="s">
        <v>163</v>
      </c>
      <c r="B6" s="194" t="s">
        <v>164</v>
      </c>
      <c r="C6" s="246">
        <f>SUM(C7:C8)</f>
        <v>0</v>
      </c>
      <c r="D6" s="247">
        <f t="shared" ref="D6:Q6" si="0">SUM(D7:D8)</f>
        <v>0</v>
      </c>
      <c r="E6" s="247">
        <f t="shared" si="0"/>
        <v>0</v>
      </c>
      <c r="F6" s="247">
        <f t="shared" si="0"/>
        <v>0</v>
      </c>
      <c r="G6" s="247">
        <f t="shared" si="0"/>
        <v>0</v>
      </c>
      <c r="H6" s="247">
        <f t="shared" si="0"/>
        <v>0</v>
      </c>
      <c r="I6" s="247">
        <f t="shared" si="0"/>
        <v>0</v>
      </c>
      <c r="J6" s="247">
        <f t="shared" si="0"/>
        <v>0</v>
      </c>
      <c r="K6" s="247">
        <f t="shared" si="0"/>
        <v>0</v>
      </c>
      <c r="L6" s="247">
        <f t="shared" si="0"/>
        <v>0</v>
      </c>
      <c r="M6" s="247">
        <f t="shared" si="0"/>
        <v>0</v>
      </c>
      <c r="N6" s="247">
        <f t="shared" si="0"/>
        <v>0</v>
      </c>
      <c r="O6" s="247">
        <f t="shared" si="0"/>
        <v>0</v>
      </c>
      <c r="P6" s="247">
        <f t="shared" si="0"/>
        <v>0</v>
      </c>
      <c r="Q6" s="248">
        <f t="shared" si="0"/>
        <v>0</v>
      </c>
    </row>
    <row r="7" spans="1:34">
      <c r="A7" s="178" t="s">
        <v>165</v>
      </c>
      <c r="B7" s="195" t="s">
        <v>259</v>
      </c>
      <c r="C7" s="249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1"/>
    </row>
    <row r="8" spans="1:34">
      <c r="A8" s="178" t="s">
        <v>166</v>
      </c>
      <c r="B8" s="196" t="s">
        <v>71</v>
      </c>
      <c r="C8" s="249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</row>
    <row r="9" spans="1:34" ht="25.5">
      <c r="A9" s="179" t="s">
        <v>167</v>
      </c>
      <c r="B9" s="197" t="s">
        <v>168</v>
      </c>
      <c r="C9" s="252">
        <f>SUM(C10:C12)</f>
        <v>0</v>
      </c>
      <c r="D9" s="253">
        <f>SUM(D10:D12)</f>
        <v>0</v>
      </c>
      <c r="E9" s="253">
        <f t="shared" ref="E9:Q9" si="1">SUM(E10:E12)</f>
        <v>0</v>
      </c>
      <c r="F9" s="253">
        <f t="shared" si="1"/>
        <v>0</v>
      </c>
      <c r="G9" s="253">
        <f t="shared" si="1"/>
        <v>0</v>
      </c>
      <c r="H9" s="253">
        <f t="shared" si="1"/>
        <v>0</v>
      </c>
      <c r="I9" s="253">
        <f t="shared" si="1"/>
        <v>0</v>
      </c>
      <c r="J9" s="253">
        <f t="shared" si="1"/>
        <v>0</v>
      </c>
      <c r="K9" s="253">
        <f t="shared" si="1"/>
        <v>0</v>
      </c>
      <c r="L9" s="253">
        <f t="shared" si="1"/>
        <v>0</v>
      </c>
      <c r="M9" s="253">
        <f t="shared" si="1"/>
        <v>0</v>
      </c>
      <c r="N9" s="253">
        <f t="shared" si="1"/>
        <v>0</v>
      </c>
      <c r="O9" s="253">
        <f t="shared" si="1"/>
        <v>0</v>
      </c>
      <c r="P9" s="253">
        <f t="shared" si="1"/>
        <v>0</v>
      </c>
      <c r="Q9" s="254">
        <f t="shared" si="1"/>
        <v>0</v>
      </c>
    </row>
    <row r="10" spans="1:34">
      <c r="A10" s="178" t="s">
        <v>169</v>
      </c>
      <c r="B10" s="196" t="s">
        <v>260</v>
      </c>
      <c r="C10" s="256">
        <f>SUM('(B)Obliczenia wlasne'!B480)</f>
        <v>0</v>
      </c>
      <c r="D10" s="256">
        <f>SUM('(B)Obliczenia wlasne'!C480)</f>
        <v>0</v>
      </c>
      <c r="E10" s="256">
        <f>SUM('(B)Obliczenia wlasne'!D480)</f>
        <v>0</v>
      </c>
      <c r="F10" s="256">
        <f>SUM('(B)Obliczenia wlasne'!E480)</f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0</v>
      </c>
      <c r="O10" s="256">
        <v>0</v>
      </c>
      <c r="P10" s="256">
        <v>0</v>
      </c>
      <c r="Q10" s="257">
        <v>0</v>
      </c>
    </row>
    <row r="11" spans="1:34">
      <c r="A11" s="178" t="s">
        <v>170</v>
      </c>
      <c r="B11" s="196" t="s">
        <v>101</v>
      </c>
      <c r="C11" s="255"/>
      <c r="D11" s="256"/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7">
        <v>0</v>
      </c>
    </row>
    <row r="12" spans="1:34">
      <c r="A12" s="178" t="s">
        <v>171</v>
      </c>
      <c r="B12" s="196" t="s">
        <v>71</v>
      </c>
      <c r="C12" s="255"/>
      <c r="D12" s="258"/>
      <c r="E12" s="258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7"/>
    </row>
    <row r="13" spans="1:34">
      <c r="A13" s="180" t="s">
        <v>172</v>
      </c>
      <c r="B13" s="198" t="s">
        <v>173</v>
      </c>
      <c r="C13" s="259">
        <f>C6+C9</f>
        <v>0</v>
      </c>
      <c r="D13" s="260">
        <f t="shared" ref="D13:Q13" si="2">D6+D9</f>
        <v>0</v>
      </c>
      <c r="E13" s="260">
        <f t="shared" si="2"/>
        <v>0</v>
      </c>
      <c r="F13" s="261">
        <f t="shared" si="2"/>
        <v>0</v>
      </c>
      <c r="G13" s="261">
        <f t="shared" si="2"/>
        <v>0</v>
      </c>
      <c r="H13" s="261">
        <f t="shared" si="2"/>
        <v>0</v>
      </c>
      <c r="I13" s="261">
        <f t="shared" si="2"/>
        <v>0</v>
      </c>
      <c r="J13" s="261">
        <f t="shared" si="2"/>
        <v>0</v>
      </c>
      <c r="K13" s="261">
        <f t="shared" si="2"/>
        <v>0</v>
      </c>
      <c r="L13" s="261">
        <f t="shared" si="2"/>
        <v>0</v>
      </c>
      <c r="M13" s="261">
        <f t="shared" si="2"/>
        <v>0</v>
      </c>
      <c r="N13" s="261">
        <f t="shared" si="2"/>
        <v>0</v>
      </c>
      <c r="O13" s="261">
        <f t="shared" si="2"/>
        <v>0</v>
      </c>
      <c r="P13" s="261">
        <f t="shared" si="2"/>
        <v>0</v>
      </c>
      <c r="Q13" s="262">
        <f t="shared" si="2"/>
        <v>0</v>
      </c>
    </row>
    <row r="14" spans="1:34">
      <c r="A14" s="180" t="s">
        <v>174</v>
      </c>
      <c r="B14" s="187" t="s">
        <v>261</v>
      </c>
      <c r="C14" s="263">
        <f>C13*'Wsk dyskont'!C5</f>
        <v>0</v>
      </c>
      <c r="D14" s="264">
        <f>D13*'Wsk dyskont'!D5</f>
        <v>0</v>
      </c>
      <c r="E14" s="264">
        <f>E13*'Wsk dyskont'!E5</f>
        <v>0</v>
      </c>
      <c r="F14" s="264">
        <f>F13*'Wsk dyskont'!F5</f>
        <v>0</v>
      </c>
      <c r="G14" s="264">
        <f>G13*'Wsk dyskont'!G5</f>
        <v>0</v>
      </c>
      <c r="H14" s="264">
        <f>H13*'Wsk dyskont'!H5</f>
        <v>0</v>
      </c>
      <c r="I14" s="264">
        <f>I13*'Wsk dyskont'!I5</f>
        <v>0</v>
      </c>
      <c r="J14" s="264">
        <f>J13*'Wsk dyskont'!J5</f>
        <v>0</v>
      </c>
      <c r="K14" s="264">
        <f>K13*'Wsk dyskont'!K5</f>
        <v>0</v>
      </c>
      <c r="L14" s="264">
        <f>L13*'Wsk dyskont'!L5</f>
        <v>0</v>
      </c>
      <c r="M14" s="264">
        <f>M13*'Wsk dyskont'!M5</f>
        <v>0</v>
      </c>
      <c r="N14" s="264">
        <f>N13*'Wsk dyskont'!N5</f>
        <v>0</v>
      </c>
      <c r="O14" s="264">
        <f>O13*'Wsk dyskont'!O5</f>
        <v>0</v>
      </c>
      <c r="P14" s="264">
        <f>P13*'Wsk dyskont'!P5</f>
        <v>0</v>
      </c>
      <c r="Q14" s="265">
        <f>Q13*'Wsk dyskont'!Q5</f>
        <v>0</v>
      </c>
    </row>
    <row r="15" spans="1:34" ht="22.5">
      <c r="A15" s="180"/>
      <c r="B15" s="199" t="s">
        <v>204</v>
      </c>
      <c r="C15" s="406">
        <f>SUM(C14:Q14)</f>
        <v>0</v>
      </c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8"/>
    </row>
    <row r="16" spans="1:34">
      <c r="A16" s="180" t="s">
        <v>175</v>
      </c>
      <c r="B16" s="272" t="s">
        <v>176</v>
      </c>
      <c r="C16" s="273">
        <f>SUM(C17:C18)</f>
        <v>0</v>
      </c>
      <c r="D16" s="274">
        <f t="shared" ref="D16:Q16" si="3">SUM(D17:D18)</f>
        <v>0</v>
      </c>
      <c r="E16" s="274">
        <f t="shared" si="3"/>
        <v>0</v>
      </c>
      <c r="F16" s="274">
        <f t="shared" si="3"/>
        <v>0</v>
      </c>
      <c r="G16" s="274">
        <f t="shared" si="3"/>
        <v>0</v>
      </c>
      <c r="H16" s="274">
        <f t="shared" si="3"/>
        <v>0</v>
      </c>
      <c r="I16" s="274">
        <f t="shared" si="3"/>
        <v>0</v>
      </c>
      <c r="J16" s="274">
        <f t="shared" si="3"/>
        <v>0</v>
      </c>
      <c r="K16" s="274">
        <f t="shared" si="3"/>
        <v>0</v>
      </c>
      <c r="L16" s="274">
        <f t="shared" si="3"/>
        <v>0</v>
      </c>
      <c r="M16" s="274">
        <f t="shared" si="3"/>
        <v>0</v>
      </c>
      <c r="N16" s="274">
        <f t="shared" si="3"/>
        <v>0</v>
      </c>
      <c r="O16" s="274">
        <f t="shared" si="3"/>
        <v>0</v>
      </c>
      <c r="P16" s="274">
        <f t="shared" si="3"/>
        <v>0</v>
      </c>
      <c r="Q16" s="275">
        <f t="shared" si="3"/>
        <v>0</v>
      </c>
    </row>
    <row r="17" spans="1:34">
      <c r="A17" s="181" t="s">
        <v>177</v>
      </c>
      <c r="B17" s="196" t="s">
        <v>262</v>
      </c>
      <c r="C17" s="269">
        <f>'(B)Obliczenia wlasne'!B128</f>
        <v>0</v>
      </c>
      <c r="D17" s="270">
        <f>'(B)Obliczenia wlasne'!C128</f>
        <v>0</v>
      </c>
      <c r="E17" s="270">
        <f>'(B)Obliczenia wlasne'!D128</f>
        <v>0</v>
      </c>
      <c r="F17" s="270">
        <f>'(B)Obliczenia wlasne'!E128</f>
        <v>0</v>
      </c>
      <c r="G17" s="270">
        <f>'(B)Obliczenia wlasne'!F128</f>
        <v>0</v>
      </c>
      <c r="H17" s="270">
        <f>'(B)Obliczenia wlasne'!G128</f>
        <v>0</v>
      </c>
      <c r="I17" s="270">
        <f>'(B)Obliczenia wlasne'!H128</f>
        <v>0</v>
      </c>
      <c r="J17" s="270">
        <f>'(B)Obliczenia wlasne'!I128</f>
        <v>0</v>
      </c>
      <c r="K17" s="270">
        <f>'(B)Obliczenia wlasne'!J128</f>
        <v>0</v>
      </c>
      <c r="L17" s="270">
        <f>'(B)Obliczenia wlasne'!K128</f>
        <v>0</v>
      </c>
      <c r="M17" s="270">
        <f>'(B)Obliczenia wlasne'!L128</f>
        <v>0</v>
      </c>
      <c r="N17" s="270">
        <f>'(B)Obliczenia wlasne'!M128</f>
        <v>0</v>
      </c>
      <c r="O17" s="270">
        <f>'(B)Obliczenia wlasne'!N128</f>
        <v>0</v>
      </c>
      <c r="P17" s="270">
        <f>'(B)Obliczenia wlasne'!O128</f>
        <v>0</v>
      </c>
      <c r="Q17" s="271">
        <f>'(B)Obliczenia wlasne'!P128</f>
        <v>0</v>
      </c>
    </row>
    <row r="18" spans="1:34">
      <c r="A18" s="181" t="s">
        <v>209</v>
      </c>
      <c r="B18" s="204" t="s">
        <v>263</v>
      </c>
      <c r="C18" s="266">
        <f>'(B)Obliczenia wlasne'!B70</f>
        <v>0</v>
      </c>
      <c r="D18" s="267">
        <f>'(B)Obliczenia wlasne'!C70</f>
        <v>0</v>
      </c>
      <c r="E18" s="267">
        <f>'(B)Obliczenia wlasne'!D70</f>
        <v>0</v>
      </c>
      <c r="F18" s="267">
        <f>'(B)Obliczenia wlasne'!E70</f>
        <v>0</v>
      </c>
      <c r="G18" s="267">
        <f>'(B)Obliczenia wlasne'!F70</f>
        <v>0</v>
      </c>
      <c r="H18" s="267">
        <f>'(B)Obliczenia wlasne'!G70</f>
        <v>0</v>
      </c>
      <c r="I18" s="267">
        <f>'(B)Obliczenia wlasne'!H70</f>
        <v>0</v>
      </c>
      <c r="J18" s="267">
        <f>'(B)Obliczenia wlasne'!I70</f>
        <v>0</v>
      </c>
      <c r="K18" s="267">
        <f>'(B)Obliczenia wlasne'!J70</f>
        <v>0</v>
      </c>
      <c r="L18" s="267">
        <f>'(B)Obliczenia wlasne'!K70</f>
        <v>0</v>
      </c>
      <c r="M18" s="267">
        <f>'(B)Obliczenia wlasne'!L70</f>
        <v>0</v>
      </c>
      <c r="N18" s="267">
        <f>'(B)Obliczenia wlasne'!M70</f>
        <v>0</v>
      </c>
      <c r="O18" s="267">
        <f>'(B)Obliczenia wlasne'!N70</f>
        <v>0</v>
      </c>
      <c r="P18" s="267">
        <f>'(B)Obliczenia wlasne'!O70</f>
        <v>0</v>
      </c>
      <c r="Q18" s="268">
        <f>'(B)Obliczenia wlasne'!P70</f>
        <v>0</v>
      </c>
    </row>
    <row r="19" spans="1:34">
      <c r="A19" s="181" t="s">
        <v>206</v>
      </c>
      <c r="B19" s="204" t="s">
        <v>264</v>
      </c>
      <c r="C19" s="266">
        <f>C16*'Wsk dyskont'!C5</f>
        <v>0</v>
      </c>
      <c r="D19" s="267">
        <f>D16*'Wsk dyskont'!D5</f>
        <v>0</v>
      </c>
      <c r="E19" s="267">
        <f>E16*'Wsk dyskont'!E5</f>
        <v>0</v>
      </c>
      <c r="F19" s="267">
        <f>F16*'Wsk dyskont'!F5</f>
        <v>0</v>
      </c>
      <c r="G19" s="267">
        <f>G16*'Wsk dyskont'!G5</f>
        <v>0</v>
      </c>
      <c r="H19" s="267">
        <f>H16*'Wsk dyskont'!H5</f>
        <v>0</v>
      </c>
      <c r="I19" s="267">
        <f>I16*'Wsk dyskont'!I5</f>
        <v>0</v>
      </c>
      <c r="J19" s="267">
        <f>J16*'Wsk dyskont'!J5</f>
        <v>0</v>
      </c>
      <c r="K19" s="267">
        <f>K16*'Wsk dyskont'!K5</f>
        <v>0</v>
      </c>
      <c r="L19" s="267">
        <f>L16*'Wsk dyskont'!L5</f>
        <v>0</v>
      </c>
      <c r="M19" s="267">
        <f>M16*'Wsk dyskont'!M5</f>
        <v>0</v>
      </c>
      <c r="N19" s="267">
        <f>N16*'Wsk dyskont'!N5</f>
        <v>0</v>
      </c>
      <c r="O19" s="267">
        <f>O16*'Wsk dyskont'!O5</f>
        <v>0</v>
      </c>
      <c r="P19" s="267">
        <f>P16*'Wsk dyskont'!P5</f>
        <v>0</v>
      </c>
      <c r="Q19" s="268">
        <f>Q16*'Wsk dyskont'!Q5</f>
        <v>0</v>
      </c>
    </row>
    <row r="20" spans="1:34">
      <c r="A20" s="180" t="s">
        <v>178</v>
      </c>
      <c r="B20" s="210" t="s">
        <v>72</v>
      </c>
      <c r="C20" s="279">
        <f>SUM(C21:C22)</f>
        <v>0</v>
      </c>
      <c r="D20" s="260">
        <f t="shared" ref="D20:Q20" si="4">SUM(D21:D22)</f>
        <v>0</v>
      </c>
      <c r="E20" s="260">
        <f t="shared" si="4"/>
        <v>0</v>
      </c>
      <c r="F20" s="260">
        <f t="shared" si="4"/>
        <v>0</v>
      </c>
      <c r="G20" s="260">
        <f t="shared" si="4"/>
        <v>0</v>
      </c>
      <c r="H20" s="260">
        <f t="shared" si="4"/>
        <v>0</v>
      </c>
      <c r="I20" s="260">
        <f t="shared" si="4"/>
        <v>0</v>
      </c>
      <c r="J20" s="260">
        <f t="shared" si="4"/>
        <v>0</v>
      </c>
      <c r="K20" s="260">
        <f t="shared" si="4"/>
        <v>0</v>
      </c>
      <c r="L20" s="260">
        <f t="shared" si="4"/>
        <v>0</v>
      </c>
      <c r="M20" s="260">
        <f t="shared" si="4"/>
        <v>0</v>
      </c>
      <c r="N20" s="260">
        <f t="shared" si="4"/>
        <v>0</v>
      </c>
      <c r="O20" s="260">
        <f t="shared" si="4"/>
        <v>0</v>
      </c>
      <c r="P20" s="260">
        <f t="shared" si="4"/>
        <v>0</v>
      </c>
      <c r="Q20" s="280">
        <f t="shared" si="4"/>
        <v>0</v>
      </c>
    </row>
    <row r="21" spans="1:34">
      <c r="A21" s="181" t="s">
        <v>179</v>
      </c>
      <c r="B21" s="204" t="s">
        <v>265</v>
      </c>
      <c r="C21" s="273">
        <f>'(B)Obliczenia wlasne'!B230</f>
        <v>0</v>
      </c>
      <c r="D21" s="274">
        <f>'(B)Obliczenia wlasne'!C230</f>
        <v>0</v>
      </c>
      <c r="E21" s="274">
        <f>'(B)Obliczenia wlasne'!D230</f>
        <v>0</v>
      </c>
      <c r="F21" s="274">
        <f>'(B)Obliczenia wlasne'!E230</f>
        <v>0</v>
      </c>
      <c r="G21" s="274">
        <f>'(B)Obliczenia wlasne'!F230</f>
        <v>0</v>
      </c>
      <c r="H21" s="274">
        <f>'(B)Obliczenia wlasne'!G230</f>
        <v>0</v>
      </c>
      <c r="I21" s="274">
        <f>'(B)Obliczenia wlasne'!H230</f>
        <v>0</v>
      </c>
      <c r="J21" s="274">
        <f>'(B)Obliczenia wlasne'!I230</f>
        <v>0</v>
      </c>
      <c r="K21" s="274">
        <f>'(B)Obliczenia wlasne'!J230</f>
        <v>0</v>
      </c>
      <c r="L21" s="274">
        <f>'(B)Obliczenia wlasne'!K230</f>
        <v>0</v>
      </c>
      <c r="M21" s="274">
        <f>'(B)Obliczenia wlasne'!L230</f>
        <v>0</v>
      </c>
      <c r="N21" s="274">
        <f>'(B)Obliczenia wlasne'!M230</f>
        <v>0</v>
      </c>
      <c r="O21" s="274">
        <f>'(B)Obliczenia wlasne'!N230</f>
        <v>0</v>
      </c>
      <c r="P21" s="274">
        <f>'(B)Obliczenia wlasne'!O230</f>
        <v>0</v>
      </c>
      <c r="Q21" s="275">
        <f>'(B)Obliczenia wlasne'!P230</f>
        <v>0</v>
      </c>
    </row>
    <row r="22" spans="1:34">
      <c r="A22" s="178" t="s">
        <v>180</v>
      </c>
      <c r="B22" s="200"/>
      <c r="C22" s="276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8"/>
    </row>
    <row r="23" spans="1:34">
      <c r="A23" s="178" t="s">
        <v>205</v>
      </c>
      <c r="B23" s="203" t="s">
        <v>266</v>
      </c>
      <c r="C23" s="266">
        <f>C20*'Wsk dyskont'!C5</f>
        <v>0</v>
      </c>
      <c r="D23" s="267">
        <f>D20*'Wsk dyskont'!D5</f>
        <v>0</v>
      </c>
      <c r="E23" s="267">
        <f>E20*'Wsk dyskont'!E5</f>
        <v>0</v>
      </c>
      <c r="F23" s="267">
        <f>F20*'Wsk dyskont'!F5</f>
        <v>0</v>
      </c>
      <c r="G23" s="267">
        <f>G20*'Wsk dyskont'!G5</f>
        <v>0</v>
      </c>
      <c r="H23" s="267">
        <f>H20*'Wsk dyskont'!H5</f>
        <v>0</v>
      </c>
      <c r="I23" s="267">
        <f>I20*'Wsk dyskont'!I5</f>
        <v>0</v>
      </c>
      <c r="J23" s="267">
        <f>J20*'Wsk dyskont'!J5</f>
        <v>0</v>
      </c>
      <c r="K23" s="267">
        <f>K20*'Wsk dyskont'!K5</f>
        <v>0</v>
      </c>
      <c r="L23" s="267">
        <f>L20*'Wsk dyskont'!L5</f>
        <v>0</v>
      </c>
      <c r="M23" s="267">
        <f>M20*'Wsk dyskont'!M5</f>
        <v>0</v>
      </c>
      <c r="N23" s="267">
        <f>N20*'Wsk dyskont'!N5</f>
        <v>0</v>
      </c>
      <c r="O23" s="267">
        <f>O20*'Wsk dyskont'!O5</f>
        <v>0</v>
      </c>
      <c r="P23" s="267">
        <f>P20*'Wsk dyskont'!P5</f>
        <v>0</v>
      </c>
      <c r="Q23" s="268">
        <f>Q20*'Wsk dyskont'!Q5</f>
        <v>0</v>
      </c>
    </row>
    <row r="24" spans="1:34">
      <c r="A24" s="177" t="s">
        <v>181</v>
      </c>
      <c r="B24" s="205" t="s">
        <v>73</v>
      </c>
      <c r="C24" s="355">
        <f>'(B)Obliczenia wlasne'!B71</f>
        <v>0</v>
      </c>
      <c r="D24" s="356">
        <f>'(B)Obliczenia wlasne'!C71</f>
        <v>0</v>
      </c>
      <c r="E24" s="356">
        <f>'(B)Obliczenia wlasne'!D71</f>
        <v>0</v>
      </c>
      <c r="F24" s="356">
        <f>'(B)Obliczenia wlasne'!E71</f>
        <v>0</v>
      </c>
      <c r="G24" s="356">
        <f>'(B)Obliczenia wlasne'!F71</f>
        <v>0</v>
      </c>
      <c r="H24" s="356">
        <f>'(B)Obliczenia wlasne'!G71</f>
        <v>0</v>
      </c>
      <c r="I24" s="356">
        <f>'(B)Obliczenia wlasne'!H71</f>
        <v>0</v>
      </c>
      <c r="J24" s="356">
        <f>'(B)Obliczenia wlasne'!I71</f>
        <v>0</v>
      </c>
      <c r="K24" s="356">
        <f>'(B)Obliczenia wlasne'!J71</f>
        <v>0</v>
      </c>
      <c r="L24" s="356">
        <f>'(B)Obliczenia wlasne'!K71</f>
        <v>0</v>
      </c>
      <c r="M24" s="356">
        <f>'(B)Obliczenia wlasne'!L71</f>
        <v>0</v>
      </c>
      <c r="N24" s="356">
        <f>'(B)Obliczenia wlasne'!M71</f>
        <v>0</v>
      </c>
      <c r="O24" s="356">
        <f>'(B)Obliczenia wlasne'!N71</f>
        <v>0</v>
      </c>
      <c r="P24" s="356">
        <f>'(B)Obliczenia wlasne'!O71</f>
        <v>0</v>
      </c>
      <c r="Q24" s="357">
        <f>'(B)Obliczenia wlasne'!P71</f>
        <v>0</v>
      </c>
    </row>
    <row r="25" spans="1:34">
      <c r="A25" s="180" t="s">
        <v>182</v>
      </c>
      <c r="B25" s="210" t="s">
        <v>74</v>
      </c>
      <c r="C25" s="352">
        <f>+C20-C16-C13</f>
        <v>0</v>
      </c>
      <c r="D25" s="353">
        <f t="shared" ref="D25:Q25" si="5">+D20-D16-D13</f>
        <v>0</v>
      </c>
      <c r="E25" s="353">
        <f t="shared" si="5"/>
        <v>0</v>
      </c>
      <c r="F25" s="353">
        <f t="shared" si="5"/>
        <v>0</v>
      </c>
      <c r="G25" s="353">
        <f t="shared" si="5"/>
        <v>0</v>
      </c>
      <c r="H25" s="353">
        <f t="shared" si="5"/>
        <v>0</v>
      </c>
      <c r="I25" s="353">
        <f t="shared" si="5"/>
        <v>0</v>
      </c>
      <c r="J25" s="353">
        <f t="shared" si="5"/>
        <v>0</v>
      </c>
      <c r="K25" s="353">
        <f t="shared" si="5"/>
        <v>0</v>
      </c>
      <c r="L25" s="353">
        <f t="shared" si="5"/>
        <v>0</v>
      </c>
      <c r="M25" s="353">
        <f t="shared" si="5"/>
        <v>0</v>
      </c>
      <c r="N25" s="353">
        <f t="shared" si="5"/>
        <v>0</v>
      </c>
      <c r="O25" s="353">
        <f t="shared" si="5"/>
        <v>0</v>
      </c>
      <c r="P25" s="353">
        <f t="shared" si="5"/>
        <v>0</v>
      </c>
      <c r="Q25" s="354">
        <f t="shared" si="5"/>
        <v>0</v>
      </c>
    </row>
    <row r="26" spans="1:34">
      <c r="A26" s="182" t="s">
        <v>183</v>
      </c>
      <c r="B26" s="201" t="s">
        <v>267</v>
      </c>
      <c r="C26" s="409">
        <f>SUM(C23:Q23)</f>
        <v>0</v>
      </c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1"/>
    </row>
    <row r="27" spans="1:34">
      <c r="A27" s="182" t="s">
        <v>184</v>
      </c>
      <c r="B27" s="201" t="s">
        <v>264</v>
      </c>
      <c r="C27" s="412">
        <f>SUM(C19:Q19)</f>
        <v>0</v>
      </c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4"/>
    </row>
    <row r="28" spans="1:34">
      <c r="A28" s="182" t="s">
        <v>185</v>
      </c>
      <c r="B28" s="201" t="s">
        <v>268</v>
      </c>
      <c r="C28" s="412">
        <f>Q24*'Wsk dyskont'!Q5</f>
        <v>0</v>
      </c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4"/>
      <c r="W28" s="212"/>
    </row>
    <row r="29" spans="1:34">
      <c r="A29" s="180" t="s">
        <v>186</v>
      </c>
      <c r="B29" s="202" t="s">
        <v>197</v>
      </c>
      <c r="C29" s="412">
        <f>C26-C27+C28</f>
        <v>0</v>
      </c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4"/>
    </row>
    <row r="30" spans="1:34">
      <c r="A30" s="1"/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3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</row>
    <row r="31" spans="1:34">
      <c r="A31" s="1"/>
      <c r="B31" s="415" t="s">
        <v>69</v>
      </c>
      <c r="C31" s="415"/>
      <c r="D31" s="415"/>
      <c r="E31" s="415"/>
      <c r="F31" s="14" t="s">
        <v>16</v>
      </c>
      <c r="G31" s="419">
        <v>0.04</v>
      </c>
      <c r="H31" s="419"/>
      <c r="I31" s="419"/>
      <c r="J31" s="164"/>
      <c r="K31" s="164"/>
      <c r="L31" s="164"/>
      <c r="M31" s="164"/>
      <c r="N31" s="164"/>
      <c r="O31" s="164"/>
      <c r="P31" s="164"/>
      <c r="Q31" s="164"/>
      <c r="R31" s="404"/>
      <c r="S31" s="404"/>
      <c r="T31" s="404"/>
      <c r="U31" s="404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4"/>
    </row>
    <row r="32" spans="1:34">
      <c r="A32" s="1"/>
      <c r="B32" s="160"/>
      <c r="C32" s="161"/>
      <c r="D32" s="161"/>
      <c r="E32" s="161"/>
      <c r="F32" s="161"/>
      <c r="G32" s="160"/>
      <c r="H32" s="160"/>
      <c r="I32" s="160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</row>
    <row r="33" spans="1:34" ht="23.25" customHeight="1">
      <c r="A33" s="1"/>
      <c r="B33" s="415" t="s">
        <v>280</v>
      </c>
      <c r="C33" s="415"/>
      <c r="D33" s="415"/>
      <c r="E33" s="415"/>
      <c r="F33" s="14" t="s">
        <v>16</v>
      </c>
      <c r="G33" s="403" t="e">
        <f>ROUND(IF(((C15-C29)/C15)&gt;1,1,(C15-C29)/C15),4)</f>
        <v>#DIV/0!</v>
      </c>
      <c r="H33" s="403"/>
      <c r="I33" s="403"/>
      <c r="J33" s="211"/>
      <c r="K33" s="15"/>
      <c r="L33" s="394" t="s">
        <v>75</v>
      </c>
      <c r="M33" s="395"/>
      <c r="N33" s="395"/>
      <c r="O33" s="395"/>
      <c r="P33" s="396"/>
      <c r="Q33" s="16" t="s">
        <v>16</v>
      </c>
      <c r="R33" s="391" t="s">
        <v>292</v>
      </c>
      <c r="S33" s="392"/>
      <c r="T33" s="392"/>
      <c r="U33" s="393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5"/>
    </row>
    <row r="34" spans="1:34">
      <c r="A34" s="1"/>
      <c r="B34" s="17"/>
      <c r="C34" s="17"/>
      <c r="D34" s="17"/>
      <c r="E34" s="17"/>
      <c r="F34" s="15"/>
      <c r="G34" s="14"/>
      <c r="H34" s="14"/>
      <c r="I34" s="14"/>
      <c r="J34" s="15"/>
      <c r="K34" s="15"/>
      <c r="L34" s="18"/>
      <c r="M34" s="18"/>
      <c r="N34" s="18"/>
      <c r="O34" s="18"/>
      <c r="P34" s="18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24" customHeight="1">
      <c r="A35" s="1"/>
      <c r="B35" s="415" t="s">
        <v>76</v>
      </c>
      <c r="C35" s="415"/>
      <c r="D35" s="415"/>
      <c r="E35" s="415"/>
      <c r="F35" s="19" t="s">
        <v>16</v>
      </c>
      <c r="G35" s="390">
        <f>'(B)Obliczenia wlasne'!R39</f>
        <v>0</v>
      </c>
      <c r="H35" s="390"/>
      <c r="I35" s="390"/>
      <c r="J35" s="20"/>
      <c r="K35" s="20"/>
      <c r="L35" s="397" t="s">
        <v>199</v>
      </c>
      <c r="M35" s="398"/>
      <c r="N35" s="398"/>
      <c r="O35" s="398"/>
      <c r="P35" s="399"/>
      <c r="Q35" s="16" t="s">
        <v>16</v>
      </c>
      <c r="R35" s="400" t="e">
        <f>G35*G33</f>
        <v>#DIV/0!</v>
      </c>
      <c r="S35" s="401"/>
      <c r="T35" s="401"/>
      <c r="U35" s="402"/>
      <c r="V35" s="21"/>
      <c r="W35" s="21"/>
      <c r="X35" s="21"/>
      <c r="Y35" s="21"/>
      <c r="Z35" s="21"/>
      <c r="AA35" s="21"/>
      <c r="AB35" s="21"/>
      <c r="AC35" s="21"/>
      <c r="AD35" s="20"/>
    </row>
    <row r="36" spans="1:34">
      <c r="A36" s="1"/>
      <c r="B36" s="167"/>
      <c r="C36" s="168"/>
      <c r="D36" s="168"/>
      <c r="E36" s="168"/>
      <c r="F36" s="164"/>
      <c r="G36" s="164"/>
      <c r="H36" s="164"/>
      <c r="I36" s="164"/>
      <c r="J36" s="164"/>
      <c r="K36" s="164"/>
      <c r="L36" s="168"/>
      <c r="M36" s="168"/>
      <c r="N36" s="168"/>
      <c r="O36" s="168"/>
      <c r="P36" s="168"/>
      <c r="Q36" s="164"/>
      <c r="R36" s="164"/>
      <c r="S36" s="164"/>
      <c r="T36" s="164"/>
      <c r="U36" s="164"/>
      <c r="V36" s="169"/>
      <c r="W36" s="169"/>
      <c r="X36" s="169"/>
      <c r="Y36" s="169"/>
      <c r="Z36" s="169"/>
      <c r="AA36" s="169"/>
      <c r="AB36" s="169"/>
      <c r="AC36" s="169"/>
      <c r="AD36" s="164"/>
      <c r="AF36" s="13">
        <v>80</v>
      </c>
    </row>
    <row r="37" spans="1:34" ht="23.25" customHeight="1">
      <c r="A37" s="1"/>
      <c r="B37" s="415" t="s">
        <v>198</v>
      </c>
      <c r="C37" s="415"/>
      <c r="D37" s="415"/>
      <c r="E37" s="415"/>
      <c r="F37" s="22" t="s">
        <v>16</v>
      </c>
      <c r="G37" s="390" t="e">
        <f>ROUND(G35*R33,2)</f>
        <v>#VALUE!</v>
      </c>
      <c r="H37" s="390"/>
      <c r="I37" s="390"/>
      <c r="J37" s="164"/>
      <c r="K37" s="164"/>
      <c r="L37" s="389" t="s">
        <v>200</v>
      </c>
      <c r="M37" s="389"/>
      <c r="N37" s="389"/>
      <c r="O37" s="389"/>
      <c r="P37" s="389"/>
      <c r="Q37" s="23" t="s">
        <v>16</v>
      </c>
      <c r="R37" s="388" t="e">
        <f>ROUNDDOWN((IF(IF(ISERROR(R35*R33),"",(R35*R33))&gt;G37,G37,IF(ISERROR(R35*R33),"",(R35*R33)))),2)</f>
        <v>#VALUE!</v>
      </c>
      <c r="S37" s="388"/>
      <c r="T37" s="388"/>
      <c r="U37" s="388"/>
      <c r="V37" s="21"/>
      <c r="W37" s="21"/>
      <c r="X37" s="21"/>
      <c r="Y37" s="21"/>
      <c r="Z37" s="21"/>
      <c r="AA37" s="21"/>
      <c r="AB37" s="21"/>
      <c r="AC37" s="21"/>
      <c r="AD37" s="164"/>
      <c r="AF37" s="13">
        <v>85</v>
      </c>
    </row>
    <row r="38" spans="1:34">
      <c r="A38" s="1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1"/>
      <c r="M38" s="1"/>
      <c r="N38" s="1"/>
      <c r="O38" s="1"/>
      <c r="P38" s="1"/>
      <c r="Q38" s="23"/>
      <c r="R38" s="1"/>
      <c r="S38" s="1"/>
      <c r="T38" s="1"/>
      <c r="U38" s="1"/>
      <c r="V38" s="172"/>
      <c r="W38" s="172"/>
      <c r="X38" s="172"/>
      <c r="Y38" s="172"/>
      <c r="Z38" s="172"/>
      <c r="AA38" s="172"/>
      <c r="AB38" s="172"/>
      <c r="AC38" s="172"/>
      <c r="AD38" s="1"/>
    </row>
    <row r="39" spans="1:34">
      <c r="A39" s="1"/>
      <c r="B39" s="173"/>
      <c r="C39" s="1"/>
      <c r="D39" s="1"/>
      <c r="E39" s="1"/>
      <c r="F39" s="1"/>
      <c r="G39" s="420"/>
      <c r="H39" s="420"/>
      <c r="I39" s="420"/>
      <c r="J39" s="1"/>
      <c r="K39" s="1"/>
      <c r="M39" s="1"/>
      <c r="N39" s="1"/>
      <c r="O39" s="1"/>
      <c r="P39" s="1"/>
      <c r="Q39" s="2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>
      <c r="B40" s="12"/>
      <c r="C40" s="12"/>
      <c r="D40" s="12"/>
      <c r="E40" s="12"/>
      <c r="F40" s="12"/>
      <c r="G40" s="12"/>
      <c r="H40" s="12"/>
      <c r="I40" s="12"/>
      <c r="J40" s="12"/>
      <c r="L40" s="23"/>
    </row>
    <row r="41" spans="1:34" ht="8.25" customHeight="1">
      <c r="J41" s="12"/>
    </row>
    <row r="42" spans="1:34" hidden="1">
      <c r="J42" s="12"/>
      <c r="N42" s="13">
        <f>G34*G36</f>
        <v>0</v>
      </c>
    </row>
    <row r="43" spans="1:34" ht="35.25" customHeight="1">
      <c r="B43" s="421" t="s">
        <v>278</v>
      </c>
      <c r="C43" s="422"/>
      <c r="D43" s="422"/>
      <c r="E43" s="422"/>
      <c r="F43" s="422"/>
      <c r="G43" s="422"/>
      <c r="H43" s="422"/>
      <c r="I43" s="423"/>
      <c r="J43" s="12"/>
    </row>
    <row r="44" spans="1:34" ht="13.5" customHeight="1">
      <c r="B44" s="314"/>
      <c r="C44" s="315"/>
      <c r="D44" s="315"/>
      <c r="E44" s="315"/>
      <c r="F44" s="315"/>
      <c r="G44" s="315"/>
      <c r="H44" s="315"/>
      <c r="I44" s="315"/>
      <c r="J44" s="12"/>
    </row>
    <row r="45" spans="1:34" ht="26.25" customHeight="1">
      <c r="B45" s="424" t="s">
        <v>273</v>
      </c>
      <c r="C45" s="424"/>
      <c r="D45" s="424"/>
      <c r="E45" s="424"/>
      <c r="F45" s="312"/>
      <c r="G45" s="417"/>
      <c r="H45" s="417"/>
      <c r="I45" s="417"/>
      <c r="J45" s="12"/>
    </row>
    <row r="46" spans="1:34" ht="25.5" customHeight="1">
      <c r="B46" s="424" t="s">
        <v>274</v>
      </c>
      <c r="C46" s="424"/>
      <c r="D46" s="424"/>
      <c r="E46" s="424"/>
      <c r="F46" s="24"/>
      <c r="G46" s="418" t="e">
        <f>R37</f>
        <v>#VALUE!</v>
      </c>
      <c r="H46" s="418"/>
      <c r="I46" s="418"/>
      <c r="J46" s="12"/>
    </row>
    <row r="47" spans="1:34" ht="25.5" customHeight="1">
      <c r="B47" s="430" t="s">
        <v>275</v>
      </c>
      <c r="C47" s="430"/>
      <c r="D47" s="430"/>
      <c r="E47" s="430"/>
      <c r="F47" s="313"/>
      <c r="G47" s="418" t="e">
        <f>IF(G45&gt;G46,G46,R35*G48)</f>
        <v>#VALUE!</v>
      </c>
      <c r="H47" s="418"/>
      <c r="I47" s="418"/>
      <c r="J47" s="12"/>
    </row>
    <row r="48" spans="1:34" ht="31.5" customHeight="1">
      <c r="B48" s="424" t="s">
        <v>276</v>
      </c>
      <c r="C48" s="424"/>
      <c r="D48" s="424"/>
      <c r="E48" s="424"/>
      <c r="F48" s="24"/>
      <c r="G48" s="428" t="e">
        <f>ROUND(IF(G45&gt;G46,G46/R35,G45/R35),4)</f>
        <v>#VALUE!</v>
      </c>
      <c r="H48" s="428"/>
      <c r="I48" s="428"/>
      <c r="J48" s="12"/>
      <c r="K48" s="12"/>
    </row>
    <row r="49" spans="2:13" ht="23.25" customHeight="1">
      <c r="B49" s="319"/>
      <c r="C49" s="319"/>
      <c r="D49" s="319"/>
      <c r="E49" s="319"/>
      <c r="F49" s="24"/>
      <c r="G49" s="320"/>
      <c r="H49" s="320"/>
      <c r="I49" s="320"/>
      <c r="J49" s="12"/>
      <c r="K49" s="12"/>
    </row>
    <row r="50" spans="2:13" ht="38.25" customHeight="1">
      <c r="B50" s="425" t="s">
        <v>279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7"/>
    </row>
    <row r="51" spans="2:13" ht="21" customHeight="1">
      <c r="B51" s="321"/>
      <c r="C51" s="416" t="s">
        <v>85</v>
      </c>
      <c r="D51" s="416"/>
      <c r="E51" s="416" t="s">
        <v>86</v>
      </c>
      <c r="F51" s="416"/>
      <c r="G51" s="416" t="s">
        <v>87</v>
      </c>
      <c r="H51" s="416"/>
      <c r="I51" s="431" t="s">
        <v>88</v>
      </c>
      <c r="J51" s="432"/>
      <c r="K51" s="416" t="s">
        <v>104</v>
      </c>
      <c r="L51" s="416"/>
      <c r="M51" s="12"/>
    </row>
    <row r="52" spans="2:13" ht="27.75" customHeight="1">
      <c r="B52" s="321" t="s">
        <v>112</v>
      </c>
      <c r="C52" s="429">
        <f>'(B)Obliczenia wlasne'!C77</f>
        <v>0</v>
      </c>
      <c r="D52" s="429"/>
      <c r="E52" s="429">
        <f>'(B)Obliczenia wlasne'!D77</f>
        <v>0</v>
      </c>
      <c r="F52" s="429"/>
      <c r="G52" s="429">
        <f>'(B)Obliczenia wlasne'!E77</f>
        <v>0</v>
      </c>
      <c r="H52" s="429"/>
      <c r="I52" s="429">
        <f>'(B)Obliczenia wlasne'!F77</f>
        <v>0</v>
      </c>
      <c r="J52" s="429"/>
      <c r="K52" s="429">
        <f>'(B)Obliczenia wlasne'!G77</f>
        <v>0</v>
      </c>
      <c r="L52" s="429"/>
      <c r="M52" s="12"/>
    </row>
    <row r="53" spans="2:13" ht="39" customHeight="1">
      <c r="B53" s="371" t="s">
        <v>293</v>
      </c>
      <c r="C53" s="429" t="e">
        <f>ROUND(C52*G33,2)</f>
        <v>#DIV/0!</v>
      </c>
      <c r="D53" s="429"/>
      <c r="E53" s="429" t="e">
        <f>ROUND(E52*G33,2)</f>
        <v>#DIV/0!</v>
      </c>
      <c r="F53" s="429"/>
      <c r="G53" s="429" t="e">
        <f>ROUND(G52*G33,2)</f>
        <v>#DIV/0!</v>
      </c>
      <c r="H53" s="429"/>
      <c r="I53" s="429" t="e">
        <f>ROUND(I52*G33,2)</f>
        <v>#DIV/0!</v>
      </c>
      <c r="J53" s="429"/>
      <c r="K53" s="429" t="e">
        <f>ROUND(K52*G33,2)</f>
        <v>#DIV/0!</v>
      </c>
      <c r="L53" s="429"/>
      <c r="M53" s="12"/>
    </row>
    <row r="54" spans="2:13" ht="29.25" customHeight="1">
      <c r="B54" s="321" t="s">
        <v>120</v>
      </c>
      <c r="C54" s="429" t="e">
        <f>ROUND(C53*$G$48,2)</f>
        <v>#DIV/0!</v>
      </c>
      <c r="D54" s="429"/>
      <c r="E54" s="429" t="e">
        <f>ROUND(E53*$G$48,2)</f>
        <v>#DIV/0!</v>
      </c>
      <c r="F54" s="429"/>
      <c r="G54" s="429" t="e">
        <f>ROUND(G53*$G$48,2)</f>
        <v>#DIV/0!</v>
      </c>
      <c r="H54" s="429"/>
      <c r="I54" s="429" t="e">
        <f>ROUND(I53*$G$48,2)</f>
        <v>#DIV/0!</v>
      </c>
      <c r="J54" s="429"/>
      <c r="K54" s="429" t="e">
        <f>ROUND(K53*$G$48,2)</f>
        <v>#DIV/0!</v>
      </c>
      <c r="L54" s="429"/>
      <c r="M54" s="12"/>
    </row>
  </sheetData>
  <sheetProtection selectLockedCells="1" selectUnlockedCells="1"/>
  <mergeCells count="52">
    <mergeCell ref="C53:D53"/>
    <mergeCell ref="E53:F53"/>
    <mergeCell ref="G53:H53"/>
    <mergeCell ref="I53:J53"/>
    <mergeCell ref="K53:L53"/>
    <mergeCell ref="C54:D54"/>
    <mergeCell ref="B47:E47"/>
    <mergeCell ref="B48:E48"/>
    <mergeCell ref="K51:L51"/>
    <mergeCell ref="E52:F52"/>
    <mergeCell ref="E54:F54"/>
    <mergeCell ref="G51:H51"/>
    <mergeCell ref="G52:H52"/>
    <mergeCell ref="G54:H54"/>
    <mergeCell ref="I51:J51"/>
    <mergeCell ref="I52:J52"/>
    <mergeCell ref="I54:J54"/>
    <mergeCell ref="K52:L52"/>
    <mergeCell ref="K54:L54"/>
    <mergeCell ref="C51:D51"/>
    <mergeCell ref="C52:D52"/>
    <mergeCell ref="E51:F51"/>
    <mergeCell ref="G45:I45"/>
    <mergeCell ref="G46:I46"/>
    <mergeCell ref="G31:I31"/>
    <mergeCell ref="B33:E33"/>
    <mergeCell ref="B37:E37"/>
    <mergeCell ref="B35:E35"/>
    <mergeCell ref="G39:I39"/>
    <mergeCell ref="B43:I43"/>
    <mergeCell ref="B45:E45"/>
    <mergeCell ref="B46:E46"/>
    <mergeCell ref="B50:L50"/>
    <mergeCell ref="G47:I47"/>
    <mergeCell ref="G48:I48"/>
    <mergeCell ref="R31:U31"/>
    <mergeCell ref="A3:AH3"/>
    <mergeCell ref="C15:Q15"/>
    <mergeCell ref="C26:Q26"/>
    <mergeCell ref="C27:Q27"/>
    <mergeCell ref="C28:Q28"/>
    <mergeCell ref="C29:Q29"/>
    <mergeCell ref="B31:E31"/>
    <mergeCell ref="R37:U37"/>
    <mergeCell ref="L37:P37"/>
    <mergeCell ref="G37:I37"/>
    <mergeCell ref="R33:U33"/>
    <mergeCell ref="L33:P33"/>
    <mergeCell ref="G35:I35"/>
    <mergeCell ref="L35:P35"/>
    <mergeCell ref="R35:U35"/>
    <mergeCell ref="G33:I33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'Wsk dyskont'!$B$11:$B$13</xm:f>
          </x14:formula1>
          <xm:sqref>R33:U33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"/>
  <sheetViews>
    <sheetView workbookViewId="0">
      <selection activeCell="B12" sqref="B12"/>
    </sheetView>
  </sheetViews>
  <sheetFormatPr defaultRowHeight="12.75"/>
  <cols>
    <col min="2" max="2" width="18.140625" customWidth="1"/>
    <col min="3" max="3" width="15.7109375" customWidth="1"/>
    <col min="4" max="6" width="9.140625" customWidth="1"/>
    <col min="8" max="10" width="9.140625" customWidth="1"/>
  </cols>
  <sheetData>
    <row r="3" spans="2:17" ht="38.25" customHeight="1">
      <c r="B3" s="433" t="s">
        <v>202</v>
      </c>
      <c r="C3" s="434"/>
    </row>
    <row r="4" spans="2:17">
      <c r="B4" s="188" t="s">
        <v>201</v>
      </c>
      <c r="C4" s="190">
        <v>0</v>
      </c>
      <c r="D4" s="191">
        <v>1</v>
      </c>
      <c r="E4" s="191">
        <v>2</v>
      </c>
      <c r="F4" s="191">
        <v>3</v>
      </c>
      <c r="G4" s="191">
        <v>4</v>
      </c>
      <c r="H4" s="191">
        <v>5</v>
      </c>
      <c r="I4" s="191">
        <v>6</v>
      </c>
      <c r="J4" s="191">
        <v>7</v>
      </c>
      <c r="K4" s="191">
        <v>8</v>
      </c>
      <c r="L4" s="191">
        <v>9</v>
      </c>
      <c r="M4" s="191">
        <v>10</v>
      </c>
      <c r="N4" s="191">
        <v>11</v>
      </c>
      <c r="O4" s="191">
        <v>12</v>
      </c>
      <c r="P4" s="191">
        <v>13</v>
      </c>
      <c r="Q4" s="191">
        <v>14</v>
      </c>
    </row>
    <row r="5" spans="2:17">
      <c r="B5" s="189" t="s">
        <v>203</v>
      </c>
      <c r="C5" s="192">
        <f t="shared" ref="C5:Q5" si="0">1/(1+0.04)^C4</f>
        <v>1</v>
      </c>
      <c r="D5" s="192">
        <f t="shared" si="0"/>
        <v>0.96153846153846145</v>
      </c>
      <c r="E5" s="192">
        <f t="shared" si="0"/>
        <v>0.92455621301775137</v>
      </c>
      <c r="F5" s="192">
        <f t="shared" si="0"/>
        <v>0.88899635867091487</v>
      </c>
      <c r="G5" s="192">
        <f t="shared" si="0"/>
        <v>0.85480419102972571</v>
      </c>
      <c r="H5" s="192">
        <f t="shared" si="0"/>
        <v>0.82192710675935154</v>
      </c>
      <c r="I5" s="192">
        <f t="shared" si="0"/>
        <v>0.79031452573014571</v>
      </c>
      <c r="J5" s="192">
        <f t="shared" si="0"/>
        <v>0.75991781320206331</v>
      </c>
      <c r="K5" s="192">
        <f t="shared" si="0"/>
        <v>0.73069020500198378</v>
      </c>
      <c r="L5" s="192">
        <f t="shared" si="0"/>
        <v>0.70258673557883045</v>
      </c>
      <c r="M5" s="192">
        <f t="shared" si="0"/>
        <v>0.67556416882579851</v>
      </c>
      <c r="N5" s="192">
        <f t="shared" si="0"/>
        <v>0.6495809315632679</v>
      </c>
      <c r="O5" s="192">
        <f t="shared" si="0"/>
        <v>0.62459704958006512</v>
      </c>
      <c r="P5" s="192">
        <f t="shared" si="0"/>
        <v>0.600574086134678</v>
      </c>
      <c r="Q5" s="192">
        <f t="shared" si="0"/>
        <v>0.57747508282180582</v>
      </c>
    </row>
    <row r="10" spans="2:17">
      <c r="B10" t="s">
        <v>281</v>
      </c>
    </row>
    <row r="11" spans="2:17">
      <c r="B11" t="s">
        <v>292</v>
      </c>
    </row>
    <row r="12" spans="2:17">
      <c r="B12" s="333">
        <v>0.8</v>
      </c>
    </row>
    <row r="13" spans="2:17">
      <c r="B13" s="333">
        <v>0.85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(A) ZAŁOŻENIA</vt:lpstr>
      <vt:lpstr>(B)Obliczenia wlasne</vt:lpstr>
      <vt:lpstr>(C) Luka finansowa</vt:lpstr>
      <vt:lpstr>Wsk dyskont</vt:lpstr>
      <vt:lpstr>__xlnm.Print_Area</vt:lpstr>
      <vt:lpstr>MaksymalnaStopaWspółfinansowania</vt:lpstr>
      <vt:lpstr>'(A) ZAŁOŻENIA'!Obszar_wydruku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2016-10-12T10:38:16Z</dcterms:created>
  <dcterms:modified xsi:type="dcterms:W3CDTF">2016-10-31T16:01:49Z</dcterms:modified>
</cp:coreProperties>
</file>