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defaultThemeVersion="166925"/>
  <mc:AlternateContent xmlns:mc="http://schemas.openxmlformats.org/markup-compatibility/2006">
    <mc:Choice Requires="x15">
      <x15ac:absPath xmlns:x15ac="http://schemas.microsoft.com/office/spreadsheetml/2010/11/ac" url="C:\Users\Pracownik\Desktop\Nowe załączniki\"/>
    </mc:Choice>
  </mc:AlternateContent>
  <xr:revisionPtr revIDLastSave="0" documentId="13_ncr:1_{17CAF102-0BF3-4986-A26B-2EEC8A14BC94}" xr6:coauthVersionLast="36" xr6:coauthVersionMax="36" xr10:uidLastSave="{00000000-0000-0000-0000-000000000000}"/>
  <bookViews>
    <workbookView xWindow="0" yWindow="0" windowWidth="28800" windowHeight="11025" xr2:uid="{00000000-000D-0000-FFFF-FFFF00000000}"/>
  </bookViews>
  <sheets>
    <sheet name="Arkusz1" sheetId="1" r:id="rId1"/>
    <sheet name="Arkusz2" sheetId="2" state="hidden" r:id="rId2"/>
  </sheets>
  <definedNames>
    <definedName name="_ftn1" localSheetId="0">Arkusz1!$C$30</definedName>
    <definedName name="_ftnref1" localSheetId="0">Arkusz1!$C$27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0" i="1" l="1"/>
  <c r="L50" i="1" l="1"/>
  <c r="L51" i="1" s="1"/>
  <c r="L52" i="1" s="1"/>
  <c r="K50" i="1"/>
  <c r="J50" i="1"/>
  <c r="I50" i="1"/>
  <c r="H50" i="1"/>
  <c r="G50" i="1"/>
  <c r="F50" i="1"/>
  <c r="E50" i="1"/>
  <c r="D50" i="1"/>
  <c r="K67" i="1"/>
  <c r="J32" i="1"/>
  <c r="J44" i="2"/>
  <c r="F44" i="2"/>
  <c r="J30" i="1"/>
  <c r="C47" i="2"/>
  <c r="C51" i="2" s="1"/>
  <c r="D47" i="2"/>
  <c r="D51" i="2" s="1"/>
  <c r="E47" i="2"/>
  <c r="E51" i="2" s="1"/>
  <c r="F47" i="2"/>
  <c r="F51" i="2" s="1"/>
  <c r="G47" i="2"/>
  <c r="G51" i="2" s="1"/>
  <c r="H47" i="2"/>
  <c r="H51" i="2" s="1"/>
  <c r="I47" i="2"/>
  <c r="I51" i="2" s="1"/>
  <c r="J47" i="2"/>
  <c r="J51" i="2" s="1"/>
  <c r="G48" i="2"/>
  <c r="G52" i="2" s="1"/>
  <c r="H48" i="2"/>
  <c r="H52" i="2" s="1"/>
  <c r="J48" i="2"/>
  <c r="J52" i="2" s="1"/>
  <c r="D46" i="2"/>
  <c r="D49" i="2" s="1"/>
  <c r="E46" i="2"/>
  <c r="E49" i="2" s="1"/>
  <c r="F46" i="2"/>
  <c r="F50" i="2" s="1"/>
  <c r="G46" i="2"/>
  <c r="G50" i="2" s="1"/>
  <c r="H46" i="2"/>
  <c r="H50" i="2" s="1"/>
  <c r="I46" i="2"/>
  <c r="I50" i="2" s="1"/>
  <c r="J46" i="2"/>
  <c r="J50" i="2" s="1"/>
  <c r="C46" i="2"/>
  <c r="C49" i="2" s="1"/>
  <c r="D43" i="2"/>
  <c r="D44" i="2" s="1"/>
  <c r="E43" i="2"/>
  <c r="E44" i="2" s="1"/>
  <c r="F43" i="2"/>
  <c r="G43" i="2"/>
  <c r="G44" i="2" s="1"/>
  <c r="H43" i="2"/>
  <c r="H44" i="2" s="1"/>
  <c r="I43" i="2"/>
  <c r="I44" i="2" s="1"/>
  <c r="J43" i="2"/>
  <c r="C43" i="2"/>
  <c r="C44" i="2" s="1"/>
  <c r="C31" i="2"/>
  <c r="C36" i="2" s="1"/>
  <c r="E31" i="2"/>
  <c r="E36" i="2" s="1"/>
  <c r="F31" i="2"/>
  <c r="F37" i="2" s="1"/>
  <c r="H31" i="2"/>
  <c r="H37" i="2" s="1"/>
  <c r="I31" i="2"/>
  <c r="I37" i="2" s="1"/>
  <c r="C32" i="2"/>
  <c r="C38" i="2" s="1"/>
  <c r="E32" i="2"/>
  <c r="E38" i="2" s="1"/>
  <c r="F32" i="2"/>
  <c r="F39" i="2" s="1"/>
  <c r="H32" i="2"/>
  <c r="H39" i="2" s="1"/>
  <c r="I32" i="2"/>
  <c r="I39" i="2" s="1"/>
  <c r="C33" i="2"/>
  <c r="C40" i="2" s="1"/>
  <c r="E33" i="2"/>
  <c r="E40" i="2" s="1"/>
  <c r="F33" i="2"/>
  <c r="F41" i="2" s="1"/>
  <c r="H33" i="2"/>
  <c r="H41" i="2" s="1"/>
  <c r="I33" i="2"/>
  <c r="I41" i="2" s="1"/>
  <c r="D30" i="2"/>
  <c r="D34" i="2" s="1"/>
  <c r="G30" i="2"/>
  <c r="G35" i="2" s="1"/>
  <c r="J30" i="2"/>
  <c r="J35" i="2" s="1"/>
  <c r="I67" i="1"/>
  <c r="H67" i="1"/>
  <c r="K66" i="1"/>
  <c r="J66" i="1"/>
  <c r="I66" i="1"/>
  <c r="H66" i="1"/>
  <c r="G66" i="1"/>
  <c r="F66" i="1"/>
  <c r="E66" i="1"/>
  <c r="D66" i="1"/>
  <c r="K65" i="1"/>
  <c r="J65" i="1"/>
  <c r="J68" i="1" s="1"/>
  <c r="I65" i="1"/>
  <c r="H65" i="1"/>
  <c r="G65" i="1"/>
  <c r="F64" i="1"/>
  <c r="F68" i="1" s="1"/>
  <c r="E64" i="1"/>
  <c r="D64" i="1"/>
  <c r="D68" i="1" s="1"/>
  <c r="I32" i="1"/>
  <c r="G32" i="1"/>
  <c r="F31" i="1"/>
  <c r="D31" i="1"/>
  <c r="I30" i="1"/>
  <c r="G30" i="1"/>
  <c r="F29" i="1"/>
  <c r="D29" i="1"/>
  <c r="J28" i="1"/>
  <c r="J33" i="1" s="1"/>
  <c r="I28" i="1"/>
  <c r="I33" i="1" s="1"/>
  <c r="G28" i="1"/>
  <c r="F27" i="1"/>
  <c r="D27" i="1"/>
  <c r="K26" i="1"/>
  <c r="H26" i="1"/>
  <c r="H33" i="1" s="1"/>
  <c r="E25" i="1"/>
  <c r="E33" i="1" s="1"/>
  <c r="L32" i="1" l="1"/>
  <c r="F33" i="1"/>
  <c r="D33" i="1"/>
  <c r="G33" i="1"/>
  <c r="L26" i="1"/>
  <c r="L28" i="1"/>
  <c r="H68" i="1"/>
  <c r="E68" i="1"/>
  <c r="G68" i="1"/>
  <c r="I68" i="1"/>
  <c r="K68" i="1"/>
  <c r="L66" i="1"/>
  <c r="L67" i="1"/>
  <c r="L30" i="1"/>
  <c r="L27" i="1"/>
  <c r="L31" i="1"/>
  <c r="K33" i="1"/>
  <c r="L25" i="1"/>
  <c r="L29" i="1"/>
  <c r="L65" i="1"/>
  <c r="L64" i="1"/>
  <c r="S26" i="2"/>
  <c r="R26" i="2"/>
  <c r="Q26" i="2"/>
  <c r="P26" i="2"/>
  <c r="O26" i="2"/>
  <c r="N26" i="2"/>
  <c r="M26" i="2"/>
  <c r="L26" i="2"/>
  <c r="K26" i="2"/>
  <c r="J26" i="2"/>
  <c r="I26" i="2"/>
  <c r="H26" i="2"/>
  <c r="G26" i="2"/>
  <c r="F26" i="2"/>
  <c r="E26" i="2"/>
  <c r="D26" i="2"/>
  <c r="C26" i="2"/>
  <c r="S25" i="2"/>
  <c r="R25" i="2"/>
  <c r="Q25" i="2"/>
  <c r="P25" i="2"/>
  <c r="O25" i="2"/>
  <c r="N25" i="2"/>
  <c r="M25" i="2"/>
  <c r="L25" i="2"/>
  <c r="K25" i="2"/>
  <c r="J25" i="2"/>
  <c r="I25" i="2"/>
  <c r="H25" i="2"/>
  <c r="G25" i="2"/>
  <c r="F25" i="2"/>
  <c r="E25" i="2"/>
  <c r="D25" i="2"/>
  <c r="C25" i="2"/>
  <c r="S24" i="2"/>
  <c r="R24" i="2"/>
  <c r="Q24" i="2"/>
  <c r="P24" i="2"/>
  <c r="O24" i="2"/>
  <c r="N24" i="2"/>
  <c r="M24" i="2"/>
  <c r="L24" i="2"/>
  <c r="K24" i="2"/>
  <c r="J24" i="2"/>
  <c r="I24" i="2"/>
  <c r="H24" i="2"/>
  <c r="G24" i="2"/>
  <c r="F24" i="2"/>
  <c r="E24" i="2"/>
  <c r="D24" i="2"/>
  <c r="C24" i="2"/>
  <c r="S23" i="2"/>
  <c r="R23" i="2"/>
  <c r="Q23" i="2"/>
  <c r="P23" i="2"/>
  <c r="O23" i="2"/>
  <c r="N23" i="2"/>
  <c r="M23" i="2"/>
  <c r="L23" i="2"/>
  <c r="K23" i="2"/>
  <c r="J23" i="2"/>
  <c r="I23" i="2"/>
  <c r="H23" i="2"/>
  <c r="G23" i="2"/>
  <c r="F23" i="2"/>
  <c r="E23" i="2"/>
  <c r="D23" i="2"/>
  <c r="C23" i="2"/>
  <c r="S22" i="2"/>
  <c r="R22" i="2"/>
  <c r="Q22" i="2"/>
  <c r="P22" i="2"/>
  <c r="O22" i="2"/>
  <c r="N22" i="2"/>
  <c r="M22" i="2"/>
  <c r="L22" i="2"/>
  <c r="K22" i="2"/>
  <c r="J22" i="2"/>
  <c r="I22" i="2"/>
  <c r="H22" i="2"/>
  <c r="G22" i="2"/>
  <c r="F22" i="2"/>
  <c r="E22" i="2"/>
  <c r="D22" i="2"/>
  <c r="C22" i="2"/>
  <c r="S21" i="2"/>
  <c r="R21" i="2"/>
  <c r="Q21" i="2"/>
  <c r="P21" i="2"/>
  <c r="O21" i="2"/>
  <c r="N21" i="2"/>
  <c r="M21" i="2"/>
  <c r="L21" i="2"/>
  <c r="K21" i="2"/>
  <c r="J21" i="2"/>
  <c r="I21" i="2"/>
  <c r="H21" i="2"/>
  <c r="G21" i="2"/>
  <c r="F21" i="2"/>
  <c r="E21" i="2"/>
  <c r="D21" i="2"/>
  <c r="C21" i="2"/>
  <c r="S20" i="2"/>
  <c r="R20" i="2"/>
  <c r="Q20" i="2"/>
  <c r="P20" i="2"/>
  <c r="O20" i="2"/>
  <c r="N20" i="2"/>
  <c r="M20" i="2"/>
  <c r="L20" i="2"/>
  <c r="K20" i="2"/>
  <c r="J20" i="2"/>
  <c r="I20" i="2"/>
  <c r="H20" i="2"/>
  <c r="G20" i="2"/>
  <c r="F20" i="2"/>
  <c r="E20" i="2"/>
  <c r="D20" i="2"/>
  <c r="C20" i="2"/>
  <c r="S19" i="2"/>
  <c r="R19" i="2"/>
  <c r="Q19" i="2"/>
  <c r="P19" i="2"/>
  <c r="O19" i="2"/>
  <c r="N19" i="2"/>
  <c r="M19" i="2"/>
  <c r="L19" i="2"/>
  <c r="K19" i="2"/>
  <c r="J19" i="2"/>
  <c r="I19" i="2"/>
  <c r="H19" i="2"/>
  <c r="G19" i="2"/>
  <c r="F19" i="2"/>
  <c r="E19" i="2"/>
  <c r="D19" i="2"/>
  <c r="C19" i="2"/>
  <c r="S18" i="2"/>
  <c r="R18" i="2"/>
  <c r="Q18" i="2"/>
  <c r="P18" i="2"/>
  <c r="O18" i="2"/>
  <c r="N18" i="2"/>
  <c r="M18" i="2"/>
  <c r="L18" i="2"/>
  <c r="K18" i="2"/>
  <c r="J18" i="2"/>
  <c r="I18" i="2"/>
  <c r="H18" i="2"/>
  <c r="G18" i="2"/>
  <c r="F18" i="2"/>
  <c r="E18" i="2"/>
  <c r="D18" i="2"/>
  <c r="C18" i="2"/>
  <c r="L68" i="1" l="1"/>
  <c r="L69" i="1"/>
  <c r="L70" i="1" s="1"/>
  <c r="L33" i="1"/>
  <c r="L34" i="1" s="1"/>
  <c r="I54" i="1"/>
  <c r="L35" i="1" l="1"/>
  <c r="I37" i="1" l="1"/>
</calcChain>
</file>

<file path=xl/sharedStrings.xml><?xml version="1.0" encoding="utf-8"?>
<sst xmlns="http://schemas.openxmlformats.org/spreadsheetml/2006/main" count="160" uniqueCount="98">
  <si>
    <t>Nazwa jednostki samorządu terytorialnego</t>
  </si>
  <si>
    <t>Kod TERYT</t>
  </si>
  <si>
    <t>(należy wybrać właściwy wiersz z listy rozwijanej)</t>
  </si>
  <si>
    <t>Poz.</t>
  </si>
  <si>
    <t>Razem</t>
  </si>
  <si>
    <t>klasa I</t>
  </si>
  <si>
    <t>klasa II</t>
  </si>
  <si>
    <t>klasa III</t>
  </si>
  <si>
    <t>klasa IV</t>
  </si>
  <si>
    <t>klasa V</t>
  </si>
  <si>
    <t>klasa VI</t>
  </si>
  <si>
    <t>klasa VII</t>
  </si>
  <si>
    <t>klasa VIII</t>
  </si>
  <si>
    <t>7</t>
  </si>
  <si>
    <t>9</t>
  </si>
  <si>
    <t>11</t>
  </si>
  <si>
    <t>Środki niezbędne na wyposażenie szkół podstawowych w podręczniki lub materiały edukacyjne (suma kwot wskazanych w poz. 5-12)</t>
  </si>
  <si>
    <t>Wnioskowana kwota dotacji (suma kwot wskazanych w poz. 13, kol. 11 i poz. 14, kol. 11)</t>
  </si>
  <si>
    <t xml:space="preserve">Łączna kwota dotacji celowej na wyposażenie szkół w podręczniki lub materiały edukacyjne, w tym koszty obsługi zadania (poz. 15, kol. 11), wynosi </t>
  </si>
  <si>
    <t>Wnioskowana kwota dotacji (suma kwot wskazanych w poz. 2, kol. 11 i poz. 3, kol. 11)</t>
  </si>
  <si>
    <t xml:space="preserve">Łączna kwota dotacji celowej na wyposażenie szkół w materiały ćwiczeniowe, w tym koszty obsługi zadania (poz. 4, kol. 11), wynosi </t>
  </si>
  <si>
    <t>IV. Kwota dotacji celowej na wyposażenie szkół (zespołów szkół) w podręczniki, materiały edukacyjne lub materiały ćwiczeniowe uwzględniająca kwoty refundacji</t>
  </si>
  <si>
    <t>, z tego:</t>
  </si>
  <si>
    <t>- wydatki bieżące</t>
  </si>
  <si>
    <t>- wydatki majątkowe</t>
  </si>
  <si>
    <t>data sporządzenia</t>
  </si>
  <si>
    <t>….......................................................................</t>
  </si>
  <si>
    <t>informacja składana po raz pierwszy</t>
  </si>
  <si>
    <t>aktualizacja informacji</t>
  </si>
  <si>
    <t>klasa  VIII</t>
  </si>
  <si>
    <t>j. obcy zaawansowany</t>
  </si>
  <si>
    <t>podr</t>
  </si>
  <si>
    <t>ćw</t>
  </si>
  <si>
    <t>ref</t>
  </si>
  <si>
    <t>WSKAŹNIKI</t>
  </si>
  <si>
    <t>lekki</t>
  </si>
  <si>
    <t>umiarkowany</t>
  </si>
  <si>
    <t>niesłyszący</t>
  </si>
  <si>
    <t>słabosłyszący</t>
  </si>
  <si>
    <t>autyzm</t>
  </si>
  <si>
    <t>słabowidzący 1</t>
  </si>
  <si>
    <t>słabowidzący 2</t>
  </si>
  <si>
    <t>niewidomi 1</t>
  </si>
  <si>
    <t>niewidomi 2</t>
  </si>
  <si>
    <t>KWOTY</t>
  </si>
  <si>
    <t>Załącznik nr 4</t>
  </si>
  <si>
    <t>Wniosek o udzielenie dotacji celowej na wyposażenie szkół w podręczniki, materiały edukacyjne lub materiały ćwiczeniowe w 2024 r.</t>
  </si>
  <si>
    <r>
      <t>Wyszczególnienie</t>
    </r>
    <r>
      <rPr>
        <vertAlign val="superscript"/>
        <sz val="11"/>
        <color theme="1"/>
        <rFont val="Times New Roman"/>
        <family val="1"/>
        <charset val="238"/>
      </rPr>
      <t>[1]</t>
    </r>
  </si>
  <si>
    <t>Prognozowana liczba uczniów danych klas w roku szkolnym 2024/2025 powiększona o liczbę uczniów równą liczbie oddziałów danej klasy</t>
  </si>
  <si>
    <t>Prognozowana liczba uczniów danych klas w roku szkolnym 2024/2025</t>
  </si>
  <si>
    <t>Środki podlegające refundacji (suma kwot wskazanych w poz. 4-7)</t>
  </si>
  <si>
    <r>
      <t>Wyszczególnienie</t>
    </r>
    <r>
      <rPr>
        <vertAlign val="superscript"/>
        <sz val="11"/>
        <color rgb="FF000000"/>
        <rFont val="Times New Roman"/>
        <family val="1"/>
        <charset val="238"/>
      </rPr>
      <t>[1]</t>
    </r>
  </si>
  <si>
    <t>Szkoły podstawowe</t>
  </si>
  <si>
    <t>Szkoły artystyczne realizujące kształcenie ogólne w zakresie szkoły podstawowej</t>
  </si>
  <si>
    <r>
      <t>Prognozowany wzrost liczby uczniów klas I, III, IV, VI i VII w roku szkolnym 2024/2025 w stosunku do odpowiednio:
- liczby uczniów klas I szkół podstawowych, którym w roku szkolnym 
2023/2024 szkoły te zapewniły podręczniki do zajęć z zakresu edukacji: polonistycznej, matematycznej, przyrodniczej i społecznej, podręczniki do zajęć z zakresu danego języka obcego nowożytnego lub materiały edukacyjne,
- liczby uczniów klas III szkół podstawowych, którym w roku szkolnym 2022/2023 i 2023/2024 szkoły te zapewniły podręczniki do zajęć z zakresu edukacji: polonistycznej, matematycznej, przyrodniczej i społecznej, podręczniki do zajęć z zakresu danego języka obcego nowożytnego lub materiały edukacyjne,
- liczby uczniów klas IV i VII szkół podstawowych, którym w roku szkolnym 2023/2024 szkoły te zapewniły podręczniki lub materiały edukacyjne,
- liczby uczniów klas VI szkoły podstawowych, którym w roku szkolnym 2022/2023 i 2023/2024 szkoły te zapewniły podręczniki lub materiały edukacyjne</t>
    </r>
    <r>
      <rPr>
        <vertAlign val="superscript"/>
        <sz val="10"/>
        <color rgb="FF000000"/>
        <rFont val="Times New Roman"/>
        <family val="1"/>
        <charset val="238"/>
      </rPr>
      <t>[3]</t>
    </r>
  </si>
  <si>
    <r>
      <t>Prognozowana liczba uczniów danych klas w roku szkolnym 2024/2025 powiększona o liczbę uczniów równą liczbie oddziałów danych klas</t>
    </r>
    <r>
      <rPr>
        <vertAlign val="superscript"/>
        <sz val="10"/>
        <color rgb="FF000000"/>
        <rFont val="Times New Roman"/>
        <family val="1"/>
        <charset val="238"/>
      </rPr>
      <t>[4]</t>
    </r>
  </si>
  <si>
    <r>
      <t>Liczba uczniów danych klas w roku szkolnym 2024/2025, dla których istnieje konieczność zapewnienia przez szkoły podstawowe:
- podręczników do zajęć z zakresu edukacji: polonistycznej, matematycznej, przyrodniczej i społecznej, podręczników do zajęć z zakresu danego języka obcego nowożytnego lub materiałów edukacyjnych, w przypadku uczniów klas I i III,
- podręczników lub materiałów edukacyjnych, w przypadku uczniów klas IV, VI i VII</t>
    </r>
    <r>
      <rPr>
        <vertAlign val="superscript"/>
        <sz val="10"/>
        <color rgb="FF000000"/>
        <rFont val="Times New Roman"/>
        <family val="1"/>
        <charset val="238"/>
      </rPr>
      <t>[5]</t>
    </r>
  </si>
  <si>
    <t>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1 (kwota nie może być wyższa od iloczynu liczby uczniów wskazanej w poz. 1, kol. 4 oraz kwoty 98,01 zł na ucznia)</t>
  </si>
  <si>
    <t>Środki niezbędne na wyposażenie szkół podstawowych w podręczniki lub materiały edukacyjne dla liczby uczniów wskazanej w poz. 1 (kwota nie może być wyższa od iloczynu liczby uczniów wskazanej odpowiednio w:
- poz. 1, kol. 7 oraz kwoty 235,62 zł na ucznia,
- poz. 1, kol. 10 oraz kwoty 326,70 zł na ucznia)</t>
  </si>
  <si>
    <t>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2 (kwota nie może być wyższa od iloczynu liczby uczniów wskazanej odpowiednio w poz. 2, kol. 3 i 5 oraz kwoty 98,01 zł na ucznia)</t>
  </si>
  <si>
    <t>Środki niezbędne na wyposażenie szkół podstawowych w podręczniki lub materiały edukacyjne dla liczby uczniów wskazanej w poz. 2 (kwota nie może być wyższa od iloczynu liczby uczniów wskazanej odpowiednio w:
- poz. 2, kol. 6 oraz kwoty 183,15 zł na ucznia
- poz. 2, kol. 8 oraz kwoty 235,62 zł na ucznia,
- poz. 2, kol. 9 oraz kwoty 326,70 zł na ucznia)</t>
  </si>
  <si>
    <t>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3 (kwota nie może być wyższa od iloczynu liczby uczniów wskazanej odpowiednio w poz. 3, kol. 3 i 5 oraz kwoty 98,01 zł na ucznia)</t>
  </si>
  <si>
    <t>Środki niezbędne na wyposażenie szkół podstawowych w podręczniki lub materiały edukacyjne dla liczby uczniów wskazanej w poz. 3 (kwota nie może być wyższa od iloczynu liczby uczniów wskazanej odpowiednio w:
- poz. 3, kol. 6 oraz kwoty 183,15 zł na ucznia,
- poz. 3, kol. 8 oraz kwoty 235,62 zł na ucznia,
- poz. 3, kol. 9 oraz kwoty 326,70 zł na ucznia)</t>
  </si>
  <si>
    <t>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4 (kwota nie może być wyższa od iloczynu liczby uczniów wskazanej odpowiednio w poz. 4, kol. 3 i 5 oraz kwoty 98,01 zł na ucznia)</t>
  </si>
  <si>
    <t>Środki niezbędne na wyposażenie szkół podstawowych w podręczniki lub materiały edukacyjne dla liczby uczniów wskazanej w poz. 4 (kwota nie może być wyższa od iloczynu liczby uczniów wskazanej odpowiednio w:
- poz. 4, kol. 6 oraz kwoty 183,15 zł na ucznia,
- poz. 4, kol. 8 oraz kwoty 235,62 zł na ucznia,
- poz. 4, kol. 9 oraz kwoty 326,70 zł na ucznia)</t>
  </si>
  <si>
    <t>Koszty obsługi zadania (1% kwoty wskazanej w poz. 13, kol. 11) po zaokrągleniu w dół do pełnych groszy</t>
  </si>
  <si>
    <t>Ilekroć w wyszczególnieniu jest mowa o szkołach podstawowych – należy przez to rozumieć także szkoły artystyczne realizujące kształcenie ogólne w zakresie szkoły podstawowej, prowadzone przez jednostki samorządu terytorialnego.</t>
  </si>
  <si>
    <t>Należy wypełnić poz. 2 w przypadku, gdy w roku szkolnym 2024/2025 liczba uczniów:
1) klas III i VI ulegnie zwiększeniu w stosunku do liczby uczniów tych klas w roku szkolnym 2022/2023 i 2023/2024 lub 
2) klas I, IV i VII ulegnie zwiększeniu w stosunku do liczby uczniów tych klas w roku szkolnym 2023/2024.</t>
  </si>
  <si>
    <t>Należy wypełnić poz. 3 w przypadku, gdy w roku szkolnym:
1) 2022/2023 nie funkcjonowały klasy III i VI szkół podstawowych oraz klasy szkół artystycznych realizujących kształcenie ogólne w zakresie klas III i VI szkoły podstawowej lub nie uczęszczali do tych klas uczniowie lub
2) 2023/2024 nie funkcjonowały klasy I, III, IV, VI i VII szkół podstawowych oraz klasy szkół artystycznych realizujących kształcenie ogólne w zakresie klas I, III, IV, VI i VII szkoły podstawowej lub nie uczęszczali do tych klas uczniowie.</t>
  </si>
  <si>
    <t>Należy wypełnić poz. 4 w przypadku, gdy liczba uczniów danych klas w roku szkolnym 2024/2025 nie ulegnie zwiększeniu w stosunku do liczby uczniów danych klas w roku szkolnym 2022/2023 lub 2023/2024, a istnieje konieczność zakupu podręczników lub materiałów edukacyjnych z powodu niedokonania takiego zakupu ze środków ostatniej dotacji celowej na wszystkich uczniów tych klas udzielonej odpowiednio w 2022 r. lub 2023 r.</t>
  </si>
  <si>
    <t>I. Dotacja celowa na wyposażenie szkół w podręczniki lub materiały edukacyjne</t>
  </si>
  <si>
    <t>II. Dotacja celowa na wyposażenie szkół w materiały ćwiczeniowe</t>
  </si>
  <si>
    <t>Środki niezbędne na wyposażenie szkół podstawowych w materiały ćwiczeniowe dla liczby uczniów wskazanej w poz. 1 (kwota nie może być wyższa od iloczynu liczby uczniów wskazanej odpowiednio w:
- poz. 1, kol. 3-5 oraz kwoty 54,45 zł na ucznia,
- poz. 1, kol. 6-10 oraz kwoty 27,23 zł na ucznia)</t>
  </si>
  <si>
    <t>Koszty obsługi zadania (1% kwoty wskazanej w poz. 2, kol. 11) po zaokrągleniu w dół do pełnych groszy</t>
  </si>
  <si>
    <t>III. Dotacja celowa na refundację kosztów poniesionych w roku szkolnym 2023/2024 na zapewnienie podręczników, materiałów edukacyjnych lub materiałów ćwiczeniowych</t>
  </si>
  <si>
    <r>
      <t>Wzrost liczby uczniów danych klas w ciągu roku szkolnego 2023/2024 w stosunku do liczby uczniów tych klas, którym w 2023 r. szkoły podstawowe ze środków dotacji celowej zapewniły materiały ćwiczeniowe</t>
    </r>
    <r>
      <rPr>
        <vertAlign val="superscript"/>
        <sz val="10"/>
        <color rgb="FF000000"/>
        <rFont val="Times New Roman"/>
        <family val="1"/>
        <charset val="238"/>
      </rPr>
      <t>[7]</t>
    </r>
  </si>
  <si>
    <r>
      <t>Wzrost liczby uczniów danych klas w ciągu roku szkolnego 2023/2024 w stosunku do liczby uczniów tych klas, którym w 2023 r. szkoły podstawowe ze środków dotacji celowej zapewniły:
- podręczniki do zajęć z zakresu edukacji: polonistycznej, matematycznej, przyrodniczej i społecznej, podręczniki do zajęć z zakresu danego języka obcego nowożytnego lub materiały edukacyjne, w przypadku uczniów klas 
I–III,
- podręczniki lub materiały edukacyjne, w przypadku uczniów klas IV–VIII</t>
    </r>
    <r>
      <rPr>
        <vertAlign val="superscript"/>
        <sz val="10"/>
        <color rgb="FF000000"/>
        <rFont val="Times New Roman"/>
        <family val="1"/>
        <charset val="238"/>
      </rPr>
      <t>[6]</t>
    </r>
  </si>
  <si>
    <r>
      <t>Liczba uczniów danych klas w roku szkolnym 2023/2024, którym szkoły podstawowe ze środków dotacji celowej zapewniły podręczniki do danego języka obcego nowożytnego lub materiały edukacyjne do danego języka obcego nowożytnego ze względu na zdiagnozowany stopień zaawansowania znajomości danego języka obcego nowożytnego</t>
    </r>
    <r>
      <rPr>
        <vertAlign val="superscript"/>
        <sz val="10"/>
        <color rgb="FF000000"/>
        <rFont val="Times New Roman"/>
        <family val="1"/>
        <charset val="238"/>
      </rPr>
      <t>[8]</t>
    </r>
  </si>
  <si>
    <t>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1 (kwota nie może być wyższa od iloczynu liczby uczniów wskazanej odpowiednio w poz. 1, kol. 3–5 oraz kwoty 98,01 zł na ucznia)</t>
  </si>
  <si>
    <t>Środki niezbędne na wyposażenie szkół podstawowych w podręczniki lub materiały edukacyjne dla liczby uczniów wskazanej w poz. 1 (kwota nie może być wyższa od iloczynu liczby uczniów wskazanej odpowiednio w:
- poz. 1, kol. 6 oraz kwoty 183,15 zł na ucznia,
- poz. 1, kol. 7 i 8 oraz kwoty 235,62 zł na ucznia,
- poz. 1, kol. 9 i 10 oraz kwoty 326,70 zł na ucznia)</t>
  </si>
  <si>
    <t>Środki niezbędne na wyposażenie szkół podstawowych w materiały ćwiczeniowe dla liczby uczniów wskazanej w poz. 2 (kwota nie może być wyższa od iloczynu liczby uczniów wskazanej odpowiednio w:
- poz. 2, kol. 3–5 oraz kwoty 54,45 zł na ucznia,
- poz. 2, kol. 6–10 oraz kwoty 27,23 zł na ucznia)</t>
  </si>
  <si>
    <t>Środki niezbędne na wyposażenie szkół podstawowych w podręczniki do danego języka obcego nowożytnego lub materiały edukacyjne do danego języka obcego nowożytnego ze względu na zdiagnozowany stopień zaawansowania znajomości danego języka obcego nowożytnego dla liczby uczniów wskazanej w poz. 3 (kwota nie może być wyższa od iloczynu liczby uczniów wskazanej odpowiednio w poz. 3, kol. 7, 8 i 10 oraz kwoty 24,75 zł na ucznia)</t>
  </si>
  <si>
    <t>Koszty obsługi zadania (1% kwoty wskazanej w poz. 8, kol. 11) po zaokrągleniu w dół do pełnych groszy</t>
  </si>
  <si>
    <t>Wnioskowana kwota dotacji (suma kwot wskazanych w poz. 8, kol. 11 i poz. 9, kol. 11)</t>
  </si>
  <si>
    <t>Należy wypełnić poz. 1 w przypadku, gdy w roku szkolnym 2023/2024 szkoły podstawowe oraz szkoły artystyczne realizujące kształcenie ogólne w zakresie szkoły podstawowej zapewniły uczniom podręczniki lub materiały edukacyjne podlegające refundacji z dotacji celowej w 2024 r.</t>
  </si>
  <si>
    <t>Należy wypełnić poz. 2 w przypadku, gdy w roku szkolnym 2023/2024 szkoły podstawowe oraz szkoły artystyczne realizujące kształcenie ogólne w zakresie szkoły podstawowej zapewniły uczniom materiały ćwiczeniowe podlegające refundacji z dotacji celowej w 2024 r.</t>
  </si>
  <si>
    <t>W poz. 3, kol. 10 należy podać liczbę uczniów równą liczbie podręczników do danego języka obcego nowożytnego lub materiałów edukacyjnych do danego języka obcego nowożytnego zakupionych ze względu na zdiagnozowany stopień zaawansowania znajomości danego języka obcego nowożytnego, z tym że jeżeli dla danych uczniów zakupiono podręczniki lub materiały edukacyjne do dwóch języków obcych nowożytnych – należy podać podwójną liczbę tych uczniów.</t>
  </si>
  <si>
    <t>[6]</t>
  </si>
  <si>
    <t>[7]</t>
  </si>
  <si>
    <t>[8]</t>
  </si>
  <si>
    <t>[1]</t>
  </si>
  <si>
    <t>[3]</t>
  </si>
  <si>
    <t>[4]</t>
  </si>
  <si>
    <t>[5]</t>
  </si>
  <si>
    <t xml:space="preserve">Suma kwot wskazanych w pkt I (poz. 15, kol. 11), pkt II (poz. 4, kol. 11) i pkt III (poz. 10, kol. 11) wynosi </t>
  </si>
  <si>
    <t>pieczęć i podpis
 wójta / burmistrza / prezydenta miasta / starosty / marszałka województwa*</t>
  </si>
  <si>
    <t>*W przypadku wniosku przekazywanego w postaci:
1) elektronicznej opatrzonego kwalifikowanym podpisem elektronicznym, podpisem osobistym lub podpisem zaufanym umieszcza się ten podpis;
2) papierowej i elektronicznej we:
    a) wniosku w postaci papierowej umieszcza się pieczęć i podpis wójta / burmistrza / prezydenta miasta / starosty / marszałka województwa,
    b) wniosku w postaci elektronicznej nie umieszcza się pieczęci i podpisu wójta / burmistrza / prezydenta miasta / starosty / marszałka województwa.</t>
  </si>
  <si>
    <t>Kwota bazowa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</si>
</sst>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zł&quot;_-;\-* #,##0.00\ &quot;zł&quot;_-;_-* &quot;-&quot;??\ &quot;zł&quot;_-;_-@_-"/>
  </numFmts>
  <fonts count="20" x14ac:knownFonts="1">
    <font>
      <sz val="11"/>
      <color theme="1"/>
      <name val="Times New Roman"/>
      <family val="2"/>
      <charset val="238"/>
    </font>
    <font>
      <b/>
      <sz val="11"/>
      <color theme="1"/>
      <name val="Calibri"/>
      <family val="2"/>
      <charset val="238"/>
      <scheme val="minor"/>
    </font>
    <font>
      <b/>
      <sz val="14"/>
      <color theme="1"/>
      <name val="Calibri"/>
      <family val="2"/>
      <charset val="238"/>
      <scheme val="minor"/>
    </font>
    <font>
      <sz val="8"/>
      <color theme="1"/>
      <name val="Calibri"/>
      <family val="2"/>
      <charset val="238"/>
      <scheme val="minor"/>
    </font>
    <font>
      <b/>
      <sz val="12"/>
      <color theme="1"/>
      <name val="Calibri"/>
      <family val="2"/>
      <charset val="238"/>
      <scheme val="minor"/>
    </font>
    <font>
      <sz val="9"/>
      <color rgb="FF000000"/>
      <name val="Times New Roman"/>
      <family val="1"/>
      <charset val="238"/>
    </font>
    <font>
      <b/>
      <sz val="9"/>
      <color rgb="FF000000"/>
      <name val="Times New Roman"/>
      <family val="1"/>
      <charset val="238"/>
    </font>
    <font>
      <vertAlign val="superscript"/>
      <sz val="8"/>
      <color rgb="FF000000"/>
      <name val="Times New Roman"/>
      <family val="1"/>
      <charset val="238"/>
    </font>
    <font>
      <sz val="9"/>
      <color theme="1"/>
      <name val="Calibri"/>
      <family val="2"/>
      <charset val="238"/>
      <scheme val="minor"/>
    </font>
    <font>
      <sz val="8"/>
      <color theme="1"/>
      <name val="Times New Roman"/>
      <family val="1"/>
      <charset val="238"/>
    </font>
    <font>
      <sz val="11"/>
      <color theme="1"/>
      <name val="Calibri"/>
      <family val="2"/>
      <charset val="238"/>
      <scheme val="minor"/>
    </font>
    <font>
      <sz val="9"/>
      <color theme="1"/>
      <name val="Bahnschrift Light"/>
      <family val="2"/>
      <charset val="238"/>
    </font>
    <font>
      <b/>
      <sz val="11"/>
      <color theme="1"/>
      <name val="Times New Roman"/>
      <family val="1"/>
      <charset val="238"/>
    </font>
    <font>
      <vertAlign val="superscript"/>
      <sz val="11"/>
      <color theme="1"/>
      <name val="Times New Roman"/>
      <family val="1"/>
      <charset val="238"/>
    </font>
    <font>
      <vertAlign val="superscript"/>
      <sz val="10"/>
      <color rgb="FF000000"/>
      <name val="Times New Roman"/>
      <family val="1"/>
      <charset val="238"/>
    </font>
    <font>
      <sz val="11"/>
      <color rgb="FF000000"/>
      <name val="Times New Roman"/>
      <family val="1"/>
      <charset val="238"/>
    </font>
    <font>
      <vertAlign val="superscript"/>
      <sz val="11"/>
      <color rgb="FF000000"/>
      <name val="Times New Roman"/>
      <family val="1"/>
      <charset val="238"/>
    </font>
    <font>
      <sz val="9"/>
      <color rgb="FF000000"/>
      <name val="Calibri"/>
      <family val="2"/>
      <charset val="238"/>
      <scheme val="minor"/>
    </font>
    <font>
      <sz val="8"/>
      <color rgb="FF000000"/>
      <name val="Calibri"/>
      <family val="2"/>
      <charset val="238"/>
      <scheme val="minor"/>
    </font>
    <font>
      <sz val="11"/>
      <color theme="1"/>
      <name val="Times New Roman"/>
      <family val="2"/>
      <charset val="238"/>
    </font>
  </fonts>
  <fills count="10">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FF"/>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tint="-0.34998626667073579"/>
        <bgColor indexed="64"/>
      </patternFill>
    </fill>
    <fill>
      <patternFill patternType="solid">
        <fgColor theme="0" tint="-0.249977111117893"/>
        <bgColor indexed="64"/>
      </patternFill>
    </fill>
  </fills>
  <borders count="17">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s>
  <cellStyleXfs count="2">
    <xf numFmtId="0" fontId="0" fillId="0" borderId="0"/>
    <xf numFmtId="44" fontId="19" fillId="0" borderId="0" applyFont="0" applyFill="0" applyBorder="0" applyAlignment="0" applyProtection="0"/>
  </cellStyleXfs>
  <cellXfs count="108">
    <xf numFmtId="0" fontId="0" fillId="0" borderId="0" xfId="0"/>
    <xf numFmtId="0" fontId="0" fillId="2" borderId="0" xfId="0" applyFill="1"/>
    <xf numFmtId="0" fontId="1" fillId="2" borderId="0" xfId="0" applyFont="1" applyFill="1"/>
    <xf numFmtId="49" fontId="0" fillId="2" borderId="0" xfId="0" applyNumberFormat="1" applyFill="1" applyAlignment="1">
      <alignment wrapText="1"/>
    </xf>
    <xf numFmtId="0" fontId="0" fillId="2" borderId="0" xfId="0" applyFill="1" applyAlignment="1">
      <alignment wrapText="1"/>
    </xf>
    <xf numFmtId="0" fontId="1" fillId="0" borderId="0" xfId="0" applyFont="1"/>
    <xf numFmtId="0" fontId="1" fillId="2" borderId="0" xfId="0" applyFont="1" applyFill="1" applyAlignment="1">
      <alignment wrapText="1"/>
    </xf>
    <xf numFmtId="0" fontId="2" fillId="2" borderId="0" xfId="0" applyFont="1" applyFill="1"/>
    <xf numFmtId="0" fontId="4" fillId="0" borderId="0" xfId="0" applyFont="1"/>
    <xf numFmtId="0" fontId="7" fillId="2" borderId="0" xfId="0" applyFont="1" applyFill="1" applyAlignment="1">
      <alignment horizontal="justify" vertical="center"/>
    </xf>
    <xf numFmtId="0" fontId="0" fillId="5" borderId="0" xfId="0" applyFill="1"/>
    <xf numFmtId="0" fontId="6" fillId="5" borderId="0" xfId="0" applyFont="1" applyFill="1" applyAlignment="1">
      <alignment horizontal="right"/>
    </xf>
    <xf numFmtId="0" fontId="8" fillId="2" borderId="0" xfId="0" applyFont="1" applyFill="1" applyAlignment="1">
      <alignment horizontal="right" vertical="top"/>
    </xf>
    <xf numFmtId="0" fontId="8" fillId="2" borderId="0" xfId="0" applyFont="1" applyFill="1"/>
    <xf numFmtId="0" fontId="8" fillId="0" borderId="0" xfId="0" applyFont="1"/>
    <xf numFmtId="0" fontId="1" fillId="5" borderId="0" xfId="0" applyFont="1" applyFill="1" applyAlignment="1">
      <alignment horizontal="right"/>
    </xf>
    <xf numFmtId="0" fontId="9" fillId="2" borderId="0" xfId="0" applyFont="1" applyFill="1" applyAlignment="1">
      <alignment horizontal="right" vertical="top"/>
    </xf>
    <xf numFmtId="0" fontId="4" fillId="2" borderId="0" xfId="0" applyFont="1" applyFill="1"/>
    <xf numFmtId="0" fontId="0" fillId="2" borderId="0" xfId="0" applyFill="1" applyAlignment="1">
      <alignment horizontal="right"/>
    </xf>
    <xf numFmtId="49" fontId="0" fillId="2" borderId="0" xfId="0" applyNumberFormat="1" applyFill="1"/>
    <xf numFmtId="14" fontId="0" fillId="3" borderId="0" xfId="0" applyNumberFormat="1" applyFill="1" applyAlignment="1">
      <alignment horizontal="center"/>
    </xf>
    <xf numFmtId="0" fontId="0" fillId="2" borderId="0" xfId="0" applyFill="1" applyAlignment="1">
      <alignment horizontal="center"/>
    </xf>
    <xf numFmtId="0" fontId="10" fillId="0" borderId="0" xfId="0" applyFont="1"/>
    <xf numFmtId="0" fontId="8" fillId="0" borderId="0" xfId="0" applyFont="1" applyFill="1" applyBorder="1" applyAlignment="1">
      <alignment horizontal="center" vertical="center"/>
    </xf>
    <xf numFmtId="4" fontId="8" fillId="6" borderId="5" xfId="0" applyNumberFormat="1" applyFont="1" applyFill="1" applyBorder="1" applyAlignment="1">
      <alignment horizontal="center" vertical="center"/>
    </xf>
    <xf numFmtId="4" fontId="8" fillId="7" borderId="5" xfId="0" applyNumberFormat="1" applyFont="1" applyFill="1" applyBorder="1" applyAlignment="1">
      <alignment horizontal="center" vertical="center"/>
    </xf>
    <xf numFmtId="0" fontId="8" fillId="2" borderId="5" xfId="0" applyFont="1" applyFill="1" applyBorder="1" applyAlignment="1">
      <alignment horizontal="center" vertical="center"/>
    </xf>
    <xf numFmtId="0" fontId="10" fillId="0" borderId="0" xfId="0" applyFont="1" applyFill="1"/>
    <xf numFmtId="0" fontId="8" fillId="6" borderId="5" xfId="0" applyFont="1" applyFill="1" applyBorder="1" applyAlignment="1">
      <alignment horizontal="center" vertical="center"/>
    </xf>
    <xf numFmtId="0" fontId="8" fillId="6" borderId="6" xfId="0" applyFont="1" applyFill="1" applyBorder="1" applyAlignment="1">
      <alignment horizontal="center" vertical="center"/>
    </xf>
    <xf numFmtId="0" fontId="8" fillId="7" borderId="5" xfId="0" applyFont="1" applyFill="1" applyBorder="1" applyAlignment="1">
      <alignment horizontal="center" vertical="center"/>
    </xf>
    <xf numFmtId="0" fontId="8" fillId="7" borderId="6" xfId="0" applyFont="1" applyFill="1" applyBorder="1" applyAlignment="1">
      <alignment horizontal="center" vertical="center"/>
    </xf>
    <xf numFmtId="0" fontId="8" fillId="2" borderId="5" xfId="0" applyFont="1" applyFill="1" applyBorder="1" applyAlignment="1">
      <alignment horizontal="center" vertical="center" wrapText="1"/>
    </xf>
    <xf numFmtId="0" fontId="8" fillId="6" borderId="7" xfId="0" applyFont="1" applyFill="1" applyBorder="1" applyAlignment="1">
      <alignment horizontal="center" vertical="center"/>
    </xf>
    <xf numFmtId="0" fontId="8" fillId="7" borderId="7" xfId="0" applyFont="1" applyFill="1" applyBorder="1" applyAlignment="1">
      <alignment horizontal="center" vertical="center"/>
    </xf>
    <xf numFmtId="0" fontId="8" fillId="2" borderId="7" xfId="0" applyFont="1" applyFill="1" applyBorder="1" applyAlignment="1">
      <alignment horizontal="center" vertical="center" wrapText="1"/>
    </xf>
    <xf numFmtId="0" fontId="11" fillId="2" borderId="8" xfId="0" applyFont="1" applyFill="1" applyBorder="1" applyAlignment="1">
      <alignment horizontal="center" vertical="center"/>
    </xf>
    <xf numFmtId="0" fontId="11" fillId="6" borderId="9" xfId="0" applyFont="1" applyFill="1" applyBorder="1" applyAlignment="1">
      <alignment horizontal="center" vertical="center"/>
    </xf>
    <xf numFmtId="0" fontId="11" fillId="7" borderId="9"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11" xfId="0" applyFont="1" applyFill="1" applyBorder="1" applyAlignment="1">
      <alignment horizontal="center" vertical="center"/>
    </xf>
    <xf numFmtId="0" fontId="11" fillId="6" borderId="5" xfId="0" applyFont="1" applyFill="1" applyBorder="1" applyAlignment="1">
      <alignment horizontal="center" vertical="center"/>
    </xf>
    <xf numFmtId="0" fontId="11" fillId="7" borderId="5"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6" borderId="14" xfId="0" applyFont="1" applyFill="1" applyBorder="1" applyAlignment="1">
      <alignment horizontal="center" vertical="center"/>
    </xf>
    <xf numFmtId="0" fontId="11" fillId="7" borderId="14" xfId="0" applyFont="1" applyFill="1" applyBorder="1" applyAlignment="1">
      <alignment horizontal="center" vertical="center"/>
    </xf>
    <xf numFmtId="0" fontId="11" fillId="2" borderId="15" xfId="0" applyFont="1" applyFill="1" applyBorder="1" applyAlignment="1">
      <alignment horizontal="center" vertical="center"/>
    </xf>
    <xf numFmtId="0" fontId="8" fillId="2" borderId="8" xfId="0" applyFont="1" applyFill="1" applyBorder="1" applyAlignment="1">
      <alignment horizontal="center" vertical="center"/>
    </xf>
    <xf numFmtId="4" fontId="8" fillId="6" borderId="9" xfId="0" applyNumberFormat="1" applyFont="1" applyFill="1" applyBorder="1" applyAlignment="1">
      <alignment horizontal="center" vertical="center"/>
    </xf>
    <xf numFmtId="4" fontId="8" fillId="7" borderId="9" xfId="0" applyNumberFormat="1" applyFont="1" applyFill="1" applyBorder="1" applyAlignment="1">
      <alignment horizontal="center" vertical="center"/>
    </xf>
    <xf numFmtId="4" fontId="8" fillId="0" borderId="10" xfId="0" applyNumberFormat="1" applyFont="1" applyBorder="1" applyAlignment="1">
      <alignment horizontal="center" vertical="center"/>
    </xf>
    <xf numFmtId="0" fontId="8" fillId="2" borderId="11" xfId="0" applyFont="1" applyFill="1" applyBorder="1" applyAlignment="1">
      <alignment horizontal="center" vertical="center"/>
    </xf>
    <xf numFmtId="4" fontId="8" fillId="0" borderId="12" xfId="0" applyNumberFormat="1" applyFont="1" applyBorder="1" applyAlignment="1">
      <alignment horizontal="center" vertical="center"/>
    </xf>
    <xf numFmtId="0" fontId="8" fillId="2" borderId="13" xfId="0" applyFont="1" applyFill="1" applyBorder="1" applyAlignment="1">
      <alignment horizontal="center" vertical="center"/>
    </xf>
    <xf numFmtId="4" fontId="8" fillId="6" borderId="14" xfId="0" applyNumberFormat="1" applyFont="1" applyFill="1" applyBorder="1" applyAlignment="1">
      <alignment horizontal="center" vertical="center"/>
    </xf>
    <xf numFmtId="4" fontId="8" fillId="7" borderId="14" xfId="0" applyNumberFormat="1" applyFont="1" applyFill="1" applyBorder="1" applyAlignment="1">
      <alignment horizontal="center" vertical="center"/>
    </xf>
    <xf numFmtId="4" fontId="8" fillId="0" borderId="15" xfId="0" applyNumberFormat="1" applyFont="1" applyBorder="1" applyAlignment="1">
      <alignment horizontal="center" vertical="center"/>
    </xf>
    <xf numFmtId="0" fontId="5" fillId="0" borderId="5" xfId="0" applyFont="1" applyBorder="1" applyAlignment="1">
      <alignment horizontal="center" vertical="center" wrapText="1"/>
    </xf>
    <xf numFmtId="0" fontId="5" fillId="0" borderId="5" xfId="0" applyFont="1" applyBorder="1" applyAlignment="1">
      <alignment horizontal="justify" vertical="center"/>
    </xf>
    <xf numFmtId="0" fontId="5" fillId="0" borderId="5" xfId="0" applyFont="1" applyBorder="1" applyAlignment="1">
      <alignment horizontal="justify" vertical="center" wrapText="1"/>
    </xf>
    <xf numFmtId="44" fontId="6" fillId="0" borderId="5" xfId="0" applyNumberFormat="1" applyFont="1" applyBorder="1" applyAlignment="1">
      <alignment horizontal="center" vertical="center" wrapText="1"/>
    </xf>
    <xf numFmtId="44" fontId="6" fillId="4" borderId="5" xfId="0" applyNumberFormat="1" applyFont="1" applyFill="1" applyBorder="1" applyAlignment="1">
      <alignment horizontal="center" vertical="center" wrapText="1"/>
    </xf>
    <xf numFmtId="0" fontId="0" fillId="0" borderId="0" xfId="0" applyFill="1"/>
    <xf numFmtId="0" fontId="2" fillId="0" borderId="0" xfId="0" applyFont="1" applyFill="1"/>
    <xf numFmtId="44" fontId="12" fillId="2" borderId="5" xfId="0" applyNumberFormat="1" applyFont="1" applyFill="1" applyBorder="1"/>
    <xf numFmtId="44" fontId="12" fillId="3" borderId="5" xfId="0" applyNumberFormat="1" applyFont="1" applyFill="1" applyBorder="1"/>
    <xf numFmtId="44" fontId="12" fillId="0" borderId="5" xfId="0" applyNumberFormat="1" applyFont="1" applyBorder="1"/>
    <xf numFmtId="44" fontId="6" fillId="2" borderId="5" xfId="0" applyNumberFormat="1" applyFont="1" applyFill="1" applyBorder="1" applyAlignment="1">
      <alignment horizontal="center" vertical="center" wrapText="1"/>
    </xf>
    <xf numFmtId="0" fontId="6" fillId="2" borderId="0" xfId="0" applyFont="1" applyFill="1" applyAlignment="1">
      <alignment horizontal="right"/>
    </xf>
    <xf numFmtId="44" fontId="12" fillId="2" borderId="0" xfId="0" applyNumberFormat="1" applyFont="1" applyFill="1" applyBorder="1"/>
    <xf numFmtId="3" fontId="6" fillId="2" borderId="5" xfId="0" applyNumberFormat="1" applyFont="1" applyFill="1" applyBorder="1" applyAlignment="1">
      <alignment horizontal="center" vertical="center" wrapText="1"/>
    </xf>
    <xf numFmtId="0" fontId="5" fillId="0" borderId="5" xfId="0" applyFont="1" applyBorder="1" applyAlignment="1">
      <alignment horizontal="center" vertical="center" wrapText="1"/>
    </xf>
    <xf numFmtId="0" fontId="3" fillId="2" borderId="0" xfId="0" applyFont="1" applyFill="1"/>
    <xf numFmtId="0" fontId="0" fillId="2" borderId="0" xfId="0" applyFill="1" applyAlignment="1">
      <alignment vertical="top" wrapText="1"/>
    </xf>
    <xf numFmtId="44" fontId="6" fillId="8" borderId="16" xfId="0" applyNumberFormat="1" applyFont="1" applyFill="1" applyBorder="1" applyAlignment="1">
      <alignment horizontal="center" vertical="center" wrapText="1"/>
    </xf>
    <xf numFmtId="44" fontId="6" fillId="2" borderId="5" xfId="1" applyNumberFormat="1" applyFont="1" applyFill="1" applyBorder="1" applyAlignment="1">
      <alignment horizontal="center" vertical="center" wrapText="1"/>
    </xf>
    <xf numFmtId="3" fontId="5" fillId="2" borderId="5" xfId="0" applyNumberFormat="1" applyFont="1" applyFill="1" applyBorder="1" applyAlignment="1">
      <alignment horizontal="center" vertical="center" wrapText="1"/>
    </xf>
    <xf numFmtId="3" fontId="6" fillId="8" borderId="16" xfId="0" applyNumberFormat="1" applyFont="1" applyFill="1" applyBorder="1" applyAlignment="1">
      <alignment horizontal="center" vertical="center" wrapText="1"/>
    </xf>
    <xf numFmtId="44" fontId="6" fillId="2" borderId="5" xfId="0" applyNumberFormat="1" applyFont="1" applyFill="1" applyBorder="1" applyAlignment="1" applyProtection="1">
      <alignment horizontal="center" vertical="center" wrapText="1"/>
    </xf>
    <xf numFmtId="44" fontId="6" fillId="8" borderId="16" xfId="0" applyNumberFormat="1" applyFont="1" applyFill="1" applyBorder="1" applyAlignment="1" applyProtection="1">
      <alignment horizontal="center" vertical="center" wrapText="1"/>
    </xf>
    <xf numFmtId="3" fontId="6" fillId="9" borderId="16" xfId="0" applyNumberFormat="1" applyFont="1" applyFill="1" applyBorder="1" applyAlignment="1">
      <alignment horizontal="center" vertical="center" wrapText="1"/>
    </xf>
    <xf numFmtId="0" fontId="6" fillId="9" borderId="16" xfId="0" applyFont="1" applyFill="1" applyBorder="1" applyAlignment="1">
      <alignment horizontal="center" vertical="center" wrapText="1"/>
    </xf>
    <xf numFmtId="44" fontId="6" fillId="9" borderId="16" xfId="0" applyNumberFormat="1" applyFont="1" applyFill="1" applyBorder="1" applyAlignment="1">
      <alignment horizontal="center" vertical="center" wrapText="1"/>
    </xf>
    <xf numFmtId="44" fontId="6" fillId="9" borderId="16" xfId="0" applyNumberFormat="1" applyFont="1" applyFill="1" applyBorder="1" applyAlignment="1" applyProtection="1">
      <alignment horizontal="center" vertical="center" wrapText="1"/>
    </xf>
    <xf numFmtId="49" fontId="0" fillId="3" borderId="5" xfId="0" applyNumberFormat="1" applyFill="1" applyBorder="1" applyAlignment="1">
      <alignment horizontal="left"/>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0" fillId="3" borderId="5" xfId="0" applyFill="1" applyBorder="1" applyAlignment="1">
      <alignment horizontal="center"/>
    </xf>
    <xf numFmtId="0" fontId="5" fillId="0" borderId="5" xfId="0" applyFont="1" applyBorder="1" applyAlignment="1">
      <alignment horizontal="center" vertical="center" wrapText="1"/>
    </xf>
    <xf numFmtId="0" fontId="0" fillId="0" borderId="5" xfId="0" applyBorder="1" applyAlignment="1">
      <alignment horizontal="center" vertical="center"/>
    </xf>
    <xf numFmtId="0" fontId="0" fillId="3" borderId="5" xfId="0" applyFill="1" applyBorder="1" applyAlignment="1">
      <alignment horizontal="center" vertical="center" wrapText="1"/>
    </xf>
    <xf numFmtId="0" fontId="0" fillId="2" borderId="5" xfId="0" applyFill="1" applyBorder="1" applyAlignment="1">
      <alignment horizontal="left" vertical="center" wrapText="1"/>
    </xf>
    <xf numFmtId="0" fontId="15" fillId="0" borderId="5" xfId="0" applyFont="1" applyBorder="1" applyAlignment="1">
      <alignment horizontal="center" vertical="center" wrapText="1"/>
    </xf>
    <xf numFmtId="0" fontId="18" fillId="2" borderId="1" xfId="0" applyFont="1" applyFill="1" applyBorder="1" applyAlignment="1">
      <alignment horizontal="left" vertical="top"/>
    </xf>
    <xf numFmtId="0" fontId="18" fillId="2" borderId="2" xfId="0" applyFont="1" applyFill="1" applyBorder="1" applyAlignment="1">
      <alignment horizontal="left" vertical="top"/>
    </xf>
    <xf numFmtId="0" fontId="18" fillId="2" borderId="3" xfId="0" applyFont="1" applyFill="1" applyBorder="1" applyAlignment="1">
      <alignment horizontal="left" vertical="top"/>
    </xf>
    <xf numFmtId="0" fontId="18" fillId="2" borderId="1" xfId="0" applyFont="1" applyFill="1" applyBorder="1" applyAlignment="1">
      <alignment horizontal="left" vertical="top" wrapText="1"/>
    </xf>
    <xf numFmtId="0" fontId="18" fillId="2" borderId="2" xfId="0" applyFont="1" applyFill="1" applyBorder="1" applyAlignment="1">
      <alignment horizontal="left" vertical="top" wrapText="1"/>
    </xf>
    <xf numFmtId="0" fontId="18" fillId="2" borderId="3" xfId="0" applyFont="1" applyFill="1" applyBorder="1" applyAlignment="1">
      <alignment horizontal="left" vertical="top" wrapText="1"/>
    </xf>
    <xf numFmtId="0" fontId="0" fillId="2" borderId="0" xfId="0" applyFill="1" applyAlignment="1">
      <alignment horizontal="left" vertical="top" wrapText="1"/>
    </xf>
    <xf numFmtId="0" fontId="0" fillId="2" borderId="0" xfId="0" applyFill="1" applyAlignment="1">
      <alignment horizontal="center" vertical="center" wrapText="1"/>
    </xf>
    <xf numFmtId="0" fontId="0" fillId="2" borderId="0" xfId="0" applyFill="1" applyAlignment="1">
      <alignment horizontal="center"/>
    </xf>
    <xf numFmtId="0" fontId="17" fillId="2" borderId="1" xfId="0" applyFont="1" applyFill="1" applyBorder="1" applyAlignment="1">
      <alignment vertical="top" wrapText="1"/>
    </xf>
    <xf numFmtId="0" fontId="17" fillId="2" borderId="2" xfId="0" applyFont="1" applyFill="1" applyBorder="1" applyAlignment="1">
      <alignment vertical="top" wrapText="1"/>
    </xf>
    <xf numFmtId="0" fontId="17" fillId="2" borderId="3" xfId="0" applyFont="1" applyFill="1" applyBorder="1" applyAlignment="1">
      <alignment vertical="top" wrapText="1"/>
    </xf>
    <xf numFmtId="0" fontId="1" fillId="0" borderId="4" xfId="0" applyFont="1" applyBorder="1" applyAlignment="1">
      <alignment horizontal="right" vertical="center" textRotation="255"/>
    </xf>
  </cellXfs>
  <cellStyles count="2">
    <cellStyle name="Normalny" xfId="0" builtinId="0"/>
    <cellStyle name="Walutowy"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246"/>
  <sheetViews>
    <sheetView tabSelected="1" zoomScaleNormal="100" zoomScaleSheetLayoutView="100" workbookViewId="0">
      <selection activeCell="F2" sqref="F2:L2"/>
    </sheetView>
  </sheetViews>
  <sheetFormatPr defaultRowHeight="15" x14ac:dyDescent="0.25"/>
  <cols>
    <col min="1" max="1" width="9.140625" style="1"/>
    <col min="3" max="3" width="62.7109375" customWidth="1"/>
    <col min="4" max="4" width="19.140625" customWidth="1"/>
    <col min="5" max="12" width="16.42578125" customWidth="1"/>
    <col min="13" max="13" width="9.140625" style="1"/>
    <col min="14" max="26" width="9.140625" style="63"/>
  </cols>
  <sheetData>
    <row r="1" spans="2:21" x14ac:dyDescent="0.25">
      <c r="B1" s="1"/>
      <c r="C1" s="1"/>
      <c r="D1" s="1"/>
      <c r="E1" s="1"/>
      <c r="F1" s="1"/>
      <c r="G1" s="1"/>
      <c r="H1" s="1"/>
      <c r="I1" s="1"/>
      <c r="J1" s="1"/>
      <c r="K1" s="1"/>
      <c r="L1" s="2" t="s">
        <v>45</v>
      </c>
    </row>
    <row r="2" spans="2:21" x14ac:dyDescent="0.25">
      <c r="B2" s="3"/>
      <c r="C2" s="3"/>
      <c r="D2" s="3"/>
      <c r="E2" s="4"/>
      <c r="F2" s="85"/>
      <c r="G2" s="85"/>
      <c r="H2" s="85"/>
      <c r="I2" s="85"/>
      <c r="J2" s="85"/>
      <c r="K2" s="85"/>
      <c r="L2" s="85"/>
    </row>
    <row r="3" spans="2:21" x14ac:dyDescent="0.25">
      <c r="B3" s="2"/>
      <c r="C3" s="1"/>
      <c r="D3" s="1"/>
      <c r="E3" s="1"/>
      <c r="F3" s="5" t="s">
        <v>0</v>
      </c>
      <c r="I3" s="1"/>
      <c r="K3" s="1"/>
      <c r="L3" s="1"/>
    </row>
    <row r="4" spans="2:21" x14ac:dyDescent="0.25">
      <c r="B4" s="3"/>
      <c r="C4" s="3"/>
      <c r="D4" s="3"/>
      <c r="E4" s="4"/>
      <c r="F4" s="85"/>
      <c r="G4" s="85"/>
      <c r="H4" s="85"/>
      <c r="I4" s="85"/>
      <c r="J4" s="85"/>
      <c r="K4" s="1"/>
      <c r="L4" s="1"/>
    </row>
    <row r="5" spans="2:21" x14ac:dyDescent="0.25">
      <c r="B5" s="6"/>
      <c r="C5" s="1"/>
      <c r="D5" s="1"/>
      <c r="E5" s="1"/>
      <c r="F5" s="5" t="s">
        <v>1</v>
      </c>
      <c r="G5" s="1"/>
      <c r="H5" s="1"/>
      <c r="I5" s="1"/>
      <c r="K5" s="1"/>
      <c r="L5" s="1"/>
    </row>
    <row r="6" spans="2:21" x14ac:dyDescent="0.25">
      <c r="B6" s="3"/>
      <c r="C6" s="3"/>
      <c r="D6" s="3"/>
      <c r="E6" s="1"/>
      <c r="F6" s="1"/>
      <c r="G6" s="1"/>
      <c r="H6" s="1"/>
      <c r="I6" s="1"/>
      <c r="J6" s="1"/>
      <c r="K6" s="1"/>
      <c r="L6" s="1"/>
    </row>
    <row r="7" spans="2:21" x14ac:dyDescent="0.25">
      <c r="B7" s="2"/>
      <c r="C7" s="1"/>
      <c r="D7" s="1"/>
      <c r="E7" s="1"/>
      <c r="F7" s="1"/>
      <c r="G7" s="1"/>
      <c r="H7" s="1"/>
      <c r="I7" s="1"/>
      <c r="J7" s="1"/>
      <c r="K7" s="1"/>
      <c r="L7" s="1"/>
    </row>
    <row r="8" spans="2:21" x14ac:dyDescent="0.25">
      <c r="B8" s="1"/>
      <c r="C8" s="1"/>
      <c r="D8" s="1"/>
      <c r="E8" s="1"/>
      <c r="F8" s="1"/>
      <c r="G8" s="1"/>
      <c r="H8" s="1"/>
      <c r="I8" s="1"/>
      <c r="J8" s="1"/>
      <c r="K8" s="1"/>
      <c r="L8" s="1"/>
    </row>
    <row r="9" spans="2:21" ht="18.75" x14ac:dyDescent="0.3">
      <c r="B9" s="86" t="s">
        <v>46</v>
      </c>
      <c r="C9" s="87"/>
      <c r="D9" s="87"/>
      <c r="E9" s="87"/>
      <c r="F9" s="87"/>
      <c r="G9" s="87"/>
      <c r="H9" s="87"/>
      <c r="I9" s="87"/>
      <c r="J9" s="87"/>
      <c r="K9" s="87"/>
      <c r="L9" s="88"/>
      <c r="M9" s="7"/>
      <c r="N9" s="64"/>
      <c r="O9" s="64"/>
      <c r="P9" s="64"/>
      <c r="Q9" s="64"/>
      <c r="R9" s="64"/>
      <c r="S9" s="64"/>
      <c r="T9" s="64"/>
      <c r="U9" s="64"/>
    </row>
    <row r="10" spans="2:21" x14ac:dyDescent="0.25">
      <c r="B10" s="1"/>
      <c r="C10" s="1"/>
      <c r="D10" s="1"/>
      <c r="E10" s="1"/>
      <c r="F10" s="1"/>
      <c r="G10" s="1"/>
      <c r="H10" s="1"/>
      <c r="I10" s="1"/>
      <c r="J10" s="1"/>
      <c r="K10" s="1"/>
      <c r="L10" s="1"/>
    </row>
    <row r="11" spans="2:21" x14ac:dyDescent="0.25">
      <c r="B11" s="1"/>
      <c r="C11" s="1"/>
      <c r="D11" s="1"/>
      <c r="E11" s="1"/>
      <c r="F11" s="1"/>
      <c r="G11" s="1"/>
      <c r="H11" s="1"/>
      <c r="I11" s="1"/>
      <c r="J11" s="1"/>
      <c r="K11" s="1"/>
      <c r="L11" s="1"/>
    </row>
    <row r="12" spans="2:21" x14ac:dyDescent="0.25">
      <c r="B12" s="89"/>
      <c r="C12" s="89"/>
      <c r="D12" s="89"/>
      <c r="E12" s="89"/>
      <c r="F12" s="89"/>
      <c r="G12" s="5" t="s">
        <v>2</v>
      </c>
      <c r="J12" s="1"/>
      <c r="K12" s="1"/>
    </row>
    <row r="13" spans="2:21" x14ac:dyDescent="0.25">
      <c r="B13" s="1"/>
      <c r="C13" s="73"/>
      <c r="D13" s="1"/>
      <c r="E13" s="1"/>
      <c r="F13" s="1"/>
      <c r="G13" s="1"/>
      <c r="H13" s="1"/>
      <c r="I13" s="1"/>
      <c r="J13" s="1"/>
      <c r="K13" s="1"/>
      <c r="L13" s="1"/>
    </row>
    <row r="14" spans="2:21" x14ac:dyDescent="0.25">
      <c r="B14" s="1"/>
      <c r="C14" s="1"/>
      <c r="D14" s="1"/>
      <c r="E14" s="1"/>
      <c r="F14" s="1"/>
      <c r="G14" s="1"/>
      <c r="H14" s="1"/>
      <c r="I14" s="1"/>
      <c r="J14" s="1"/>
      <c r="K14" s="1"/>
      <c r="L14" s="1"/>
    </row>
    <row r="15" spans="2:21" x14ac:dyDescent="0.25">
      <c r="B15" s="1"/>
      <c r="C15" s="1"/>
      <c r="D15" s="1"/>
      <c r="E15" s="1"/>
      <c r="F15" s="1"/>
      <c r="G15" s="1"/>
      <c r="H15" s="1"/>
      <c r="I15" s="1"/>
      <c r="J15" s="1"/>
      <c r="K15" s="1"/>
      <c r="L15" s="1"/>
    </row>
    <row r="16" spans="2:21" ht="15.75" x14ac:dyDescent="0.25">
      <c r="B16" s="8" t="s">
        <v>70</v>
      </c>
      <c r="E16" s="1"/>
      <c r="F16" s="1"/>
      <c r="G16" s="1"/>
      <c r="H16" s="1"/>
      <c r="I16" s="1"/>
      <c r="J16" s="1"/>
      <c r="K16" s="1"/>
      <c r="L16" s="1"/>
    </row>
    <row r="17" spans="2:12" x14ac:dyDescent="0.25">
      <c r="B17" s="1"/>
      <c r="C17" s="1"/>
      <c r="D17" s="1"/>
      <c r="E17" s="1"/>
      <c r="F17" s="1"/>
      <c r="G17" s="1"/>
      <c r="H17" s="1"/>
      <c r="I17" s="1"/>
      <c r="J17" s="1"/>
      <c r="K17" s="1"/>
      <c r="L17" s="1"/>
    </row>
    <row r="18" spans="2:12" ht="30" customHeight="1" x14ac:dyDescent="0.25">
      <c r="B18" s="90" t="s">
        <v>3</v>
      </c>
      <c r="C18" s="91" t="s">
        <v>47</v>
      </c>
      <c r="D18" s="92"/>
      <c r="E18" s="92"/>
      <c r="F18" s="92"/>
      <c r="G18" s="92"/>
      <c r="H18" s="93" t="s">
        <v>2</v>
      </c>
      <c r="I18" s="93"/>
      <c r="J18" s="93"/>
      <c r="K18" s="93"/>
      <c r="L18" s="90" t="s">
        <v>4</v>
      </c>
    </row>
    <row r="19" spans="2:12" ht="16.5" customHeight="1" x14ac:dyDescent="0.25">
      <c r="B19" s="90"/>
      <c r="C19" s="91"/>
      <c r="D19" s="58" t="s">
        <v>5</v>
      </c>
      <c r="E19" s="58" t="s">
        <v>6</v>
      </c>
      <c r="F19" s="58" t="s">
        <v>7</v>
      </c>
      <c r="G19" s="58" t="s">
        <v>8</v>
      </c>
      <c r="H19" s="58" t="s">
        <v>9</v>
      </c>
      <c r="I19" s="58" t="s">
        <v>10</v>
      </c>
      <c r="J19" s="58" t="s">
        <v>11</v>
      </c>
      <c r="K19" s="58" t="s">
        <v>12</v>
      </c>
      <c r="L19" s="90"/>
    </row>
    <row r="20" spans="2:12" x14ac:dyDescent="0.25">
      <c r="B20" s="58">
        <v>1</v>
      </c>
      <c r="C20" s="58">
        <v>2</v>
      </c>
      <c r="D20" s="58">
        <v>3</v>
      </c>
      <c r="E20" s="58">
        <v>4</v>
      </c>
      <c r="F20" s="58">
        <v>5</v>
      </c>
      <c r="G20" s="58">
        <v>6</v>
      </c>
      <c r="H20" s="58">
        <v>7</v>
      </c>
      <c r="I20" s="58">
        <v>8</v>
      </c>
      <c r="J20" s="58">
        <v>9</v>
      </c>
      <c r="K20" s="58">
        <v>10</v>
      </c>
      <c r="L20" s="58">
        <v>11</v>
      </c>
    </row>
    <row r="21" spans="2:12" ht="24" x14ac:dyDescent="0.25">
      <c r="B21" s="58">
        <v>1</v>
      </c>
      <c r="C21" s="59" t="s">
        <v>48</v>
      </c>
      <c r="D21" s="81"/>
      <c r="E21" s="71"/>
      <c r="F21" s="81"/>
      <c r="G21" s="81"/>
      <c r="H21" s="71"/>
      <c r="I21" s="81"/>
      <c r="J21" s="81"/>
      <c r="K21" s="71"/>
      <c r="L21" s="82"/>
    </row>
    <row r="22" spans="2:12" ht="171.75" x14ac:dyDescent="0.25">
      <c r="B22" s="58">
        <v>2</v>
      </c>
      <c r="C22" s="60" t="s">
        <v>54</v>
      </c>
      <c r="D22" s="71"/>
      <c r="E22" s="81"/>
      <c r="F22" s="71"/>
      <c r="G22" s="71"/>
      <c r="H22" s="81"/>
      <c r="I22" s="71"/>
      <c r="J22" s="71"/>
      <c r="K22" s="81"/>
      <c r="L22" s="82"/>
    </row>
    <row r="23" spans="2:12" ht="27.75" x14ac:dyDescent="0.25">
      <c r="B23" s="58">
        <v>3</v>
      </c>
      <c r="C23" s="59" t="s">
        <v>55</v>
      </c>
      <c r="D23" s="71"/>
      <c r="E23" s="81"/>
      <c r="F23" s="71"/>
      <c r="G23" s="71"/>
      <c r="H23" s="81"/>
      <c r="I23" s="71"/>
      <c r="J23" s="71"/>
      <c r="K23" s="81"/>
      <c r="L23" s="82"/>
    </row>
    <row r="24" spans="2:12" ht="87.75" x14ac:dyDescent="0.25">
      <c r="B24" s="58">
        <v>4</v>
      </c>
      <c r="C24" s="60" t="s">
        <v>56</v>
      </c>
      <c r="D24" s="77"/>
      <c r="E24" s="81"/>
      <c r="F24" s="71"/>
      <c r="G24" s="71"/>
      <c r="H24" s="81"/>
      <c r="I24" s="71"/>
      <c r="J24" s="71"/>
      <c r="K24" s="81"/>
      <c r="L24" s="82"/>
    </row>
    <row r="25" spans="2:12" ht="60" x14ac:dyDescent="0.25">
      <c r="B25" s="58">
        <v>5</v>
      </c>
      <c r="C25" s="60" t="s">
        <v>57</v>
      </c>
      <c r="D25" s="83"/>
      <c r="E25" s="76">
        <f>E21*98.01</f>
        <v>0</v>
      </c>
      <c r="F25" s="83"/>
      <c r="G25" s="83"/>
      <c r="H25" s="83"/>
      <c r="I25" s="83"/>
      <c r="J25" s="83"/>
      <c r="K25" s="83"/>
      <c r="L25" s="61">
        <f>E25</f>
        <v>0</v>
      </c>
    </row>
    <row r="26" spans="2:12" ht="60" x14ac:dyDescent="0.25">
      <c r="B26" s="58">
        <v>6</v>
      </c>
      <c r="C26" s="60" t="s">
        <v>58</v>
      </c>
      <c r="D26" s="83"/>
      <c r="E26" s="83"/>
      <c r="F26" s="83"/>
      <c r="G26" s="83"/>
      <c r="H26" s="68">
        <f>H21*235.62</f>
        <v>0</v>
      </c>
      <c r="I26" s="83"/>
      <c r="J26" s="83"/>
      <c r="K26" s="68">
        <f>K21*326.7</f>
        <v>0</v>
      </c>
      <c r="L26" s="61">
        <f>H26+K26</f>
        <v>0</v>
      </c>
    </row>
    <row r="27" spans="2:12" ht="72" x14ac:dyDescent="0.25">
      <c r="B27" s="58" t="s">
        <v>13</v>
      </c>
      <c r="C27" s="60" t="s">
        <v>59</v>
      </c>
      <c r="D27" s="68">
        <f>D22*98.01</f>
        <v>0</v>
      </c>
      <c r="E27" s="83"/>
      <c r="F27" s="68">
        <f>F22*98.01</f>
        <v>0</v>
      </c>
      <c r="G27" s="83"/>
      <c r="H27" s="83"/>
      <c r="I27" s="83"/>
      <c r="J27" s="83"/>
      <c r="K27" s="83"/>
      <c r="L27" s="61">
        <f>D27+F27</f>
        <v>0</v>
      </c>
    </row>
    <row r="28" spans="2:12" ht="72" x14ac:dyDescent="0.25">
      <c r="B28" s="58">
        <v>8</v>
      </c>
      <c r="C28" s="60" t="s">
        <v>60</v>
      </c>
      <c r="D28" s="83"/>
      <c r="E28" s="83"/>
      <c r="F28" s="83"/>
      <c r="G28" s="68">
        <f>G22*183.15</f>
        <v>0</v>
      </c>
      <c r="H28" s="83"/>
      <c r="I28" s="68">
        <f>I22*235.62</f>
        <v>0</v>
      </c>
      <c r="J28" s="68">
        <f>J22*326.7</f>
        <v>0</v>
      </c>
      <c r="K28" s="83"/>
      <c r="L28" s="61">
        <f>G28+I28+J28</f>
        <v>0</v>
      </c>
    </row>
    <row r="29" spans="2:12" ht="72" x14ac:dyDescent="0.25">
      <c r="B29" s="58" t="s">
        <v>14</v>
      </c>
      <c r="C29" s="60" t="s">
        <v>61</v>
      </c>
      <c r="D29" s="68">
        <f>D23*98.01</f>
        <v>0</v>
      </c>
      <c r="E29" s="83"/>
      <c r="F29" s="68">
        <f>F23*98.01</f>
        <v>0</v>
      </c>
      <c r="G29" s="83"/>
      <c r="H29" s="83"/>
      <c r="I29" s="83"/>
      <c r="J29" s="83"/>
      <c r="K29" s="83"/>
      <c r="L29" s="61">
        <f>D29+F29</f>
        <v>0</v>
      </c>
    </row>
    <row r="30" spans="2:12" ht="72" x14ac:dyDescent="0.25">
      <c r="B30" s="58">
        <v>10</v>
      </c>
      <c r="C30" s="60" t="s">
        <v>62</v>
      </c>
      <c r="D30" s="83"/>
      <c r="E30" s="83"/>
      <c r="F30" s="83"/>
      <c r="G30" s="68">
        <f>G23*183.15</f>
        <v>0</v>
      </c>
      <c r="H30" s="83"/>
      <c r="I30" s="68">
        <f>I23*235.62</f>
        <v>0</v>
      </c>
      <c r="J30" s="68">
        <f>J23*326.7</f>
        <v>0</v>
      </c>
      <c r="K30" s="83"/>
      <c r="L30" s="61">
        <f>G30+I30+J30</f>
        <v>0</v>
      </c>
    </row>
    <row r="31" spans="2:12" ht="72" x14ac:dyDescent="0.25">
      <c r="B31" s="58" t="s">
        <v>15</v>
      </c>
      <c r="C31" s="60" t="s">
        <v>63</v>
      </c>
      <c r="D31" s="68">
        <f>D24*98.01</f>
        <v>0</v>
      </c>
      <c r="E31" s="83"/>
      <c r="F31" s="68">
        <f>F24*98.01</f>
        <v>0</v>
      </c>
      <c r="G31" s="83"/>
      <c r="H31" s="83"/>
      <c r="I31" s="83"/>
      <c r="J31" s="83"/>
      <c r="K31" s="83"/>
      <c r="L31" s="61">
        <f>D31+F31</f>
        <v>0</v>
      </c>
    </row>
    <row r="32" spans="2:12" ht="72" x14ac:dyDescent="0.25">
      <c r="B32" s="58">
        <v>12</v>
      </c>
      <c r="C32" s="60" t="s">
        <v>64</v>
      </c>
      <c r="D32" s="83"/>
      <c r="E32" s="83"/>
      <c r="F32" s="83"/>
      <c r="G32" s="68">
        <f>G24*183.15</f>
        <v>0</v>
      </c>
      <c r="H32" s="83"/>
      <c r="I32" s="68">
        <f>I24*235.62</f>
        <v>0</v>
      </c>
      <c r="J32" s="68">
        <f>J24*326.7</f>
        <v>0</v>
      </c>
      <c r="K32" s="83"/>
      <c r="L32" s="61">
        <f>G32+I32+J32</f>
        <v>0</v>
      </c>
    </row>
    <row r="33" spans="2:12" ht="24" x14ac:dyDescent="0.25">
      <c r="B33" s="58">
        <v>13</v>
      </c>
      <c r="C33" s="60" t="s">
        <v>16</v>
      </c>
      <c r="D33" s="62">
        <f>D27+D29+D31</f>
        <v>0</v>
      </c>
      <c r="E33" s="62">
        <f>E25</f>
        <v>0</v>
      </c>
      <c r="F33" s="62">
        <f>F27+F29+F31</f>
        <v>0</v>
      </c>
      <c r="G33" s="62">
        <f>G28+G30+G32</f>
        <v>0</v>
      </c>
      <c r="H33" s="62">
        <f>H26</f>
        <v>0</v>
      </c>
      <c r="I33" s="62">
        <f>I28+I30+I32</f>
        <v>0</v>
      </c>
      <c r="J33" s="62">
        <f>J28+J30+J32</f>
        <v>0</v>
      </c>
      <c r="K33" s="62">
        <f>K26</f>
        <v>0</v>
      </c>
      <c r="L33" s="62">
        <f>SUM(L25:L32)</f>
        <v>0</v>
      </c>
    </row>
    <row r="34" spans="2:12" ht="24" x14ac:dyDescent="0.25">
      <c r="B34" s="58">
        <v>14</v>
      </c>
      <c r="C34" s="60" t="s">
        <v>65</v>
      </c>
      <c r="D34" s="82"/>
      <c r="E34" s="82"/>
      <c r="F34" s="82"/>
      <c r="G34" s="82"/>
      <c r="H34" s="82"/>
      <c r="I34" s="82"/>
      <c r="J34" s="82"/>
      <c r="K34" s="82"/>
      <c r="L34" s="61">
        <f>ROUNDDOWN(L33*1%,2)</f>
        <v>0</v>
      </c>
    </row>
    <row r="35" spans="2:12" ht="24" x14ac:dyDescent="0.25">
      <c r="B35" s="58">
        <v>15</v>
      </c>
      <c r="C35" s="60" t="s">
        <v>17</v>
      </c>
      <c r="D35" s="82"/>
      <c r="E35" s="82"/>
      <c r="F35" s="82"/>
      <c r="G35" s="82"/>
      <c r="H35" s="82"/>
      <c r="I35" s="82"/>
      <c r="J35" s="82"/>
      <c r="K35" s="82"/>
      <c r="L35" s="62">
        <f>SUM(L33:L34)</f>
        <v>0</v>
      </c>
    </row>
    <row r="36" spans="2:12" x14ac:dyDescent="0.25">
      <c r="B36" s="1"/>
      <c r="C36" s="1"/>
      <c r="D36" s="1"/>
      <c r="E36" s="1"/>
      <c r="F36" s="1"/>
      <c r="G36" s="1"/>
      <c r="H36" s="1"/>
      <c r="I36" s="1"/>
      <c r="J36" s="1"/>
      <c r="K36" s="1"/>
      <c r="L36" s="1"/>
    </row>
    <row r="37" spans="2:12" x14ac:dyDescent="0.25">
      <c r="B37" s="9"/>
      <c r="C37" s="10"/>
      <c r="D37" s="10"/>
      <c r="E37" s="10"/>
      <c r="F37" s="10"/>
      <c r="G37" s="10"/>
      <c r="H37" s="11" t="s">
        <v>18</v>
      </c>
      <c r="I37" s="67">
        <f>L35</f>
        <v>0</v>
      </c>
      <c r="J37" s="1"/>
      <c r="K37" s="1"/>
      <c r="L37" s="1"/>
    </row>
    <row r="38" spans="2:12" x14ac:dyDescent="0.25">
      <c r="B38" s="9"/>
      <c r="C38" s="1"/>
      <c r="D38" s="1"/>
      <c r="E38" s="1"/>
      <c r="F38" s="1"/>
      <c r="G38" s="1"/>
      <c r="H38" s="69"/>
      <c r="I38" s="70"/>
      <c r="J38" s="1"/>
      <c r="K38" s="1"/>
      <c r="L38" s="1"/>
    </row>
    <row r="39" spans="2:12" ht="15" customHeight="1" x14ac:dyDescent="0.25">
      <c r="B39" s="12" t="s">
        <v>90</v>
      </c>
      <c r="C39" s="95" t="s">
        <v>66</v>
      </c>
      <c r="D39" s="96"/>
      <c r="E39" s="96"/>
      <c r="F39" s="96"/>
      <c r="G39" s="96"/>
      <c r="H39" s="96"/>
      <c r="I39" s="96"/>
      <c r="J39" s="96"/>
      <c r="K39" s="96"/>
      <c r="L39" s="97"/>
    </row>
    <row r="40" spans="2:12" ht="39" customHeight="1" x14ac:dyDescent="0.25">
      <c r="B40" s="12" t="s">
        <v>91</v>
      </c>
      <c r="C40" s="98" t="s">
        <v>67</v>
      </c>
      <c r="D40" s="99"/>
      <c r="E40" s="99"/>
      <c r="F40" s="99"/>
      <c r="G40" s="99"/>
      <c r="H40" s="99"/>
      <c r="I40" s="99"/>
      <c r="J40" s="99"/>
      <c r="K40" s="99"/>
      <c r="L40" s="100"/>
    </row>
    <row r="41" spans="2:12" ht="48.75" customHeight="1" x14ac:dyDescent="0.25">
      <c r="B41" s="12" t="s">
        <v>92</v>
      </c>
      <c r="C41" s="98" t="s">
        <v>68</v>
      </c>
      <c r="D41" s="99"/>
      <c r="E41" s="99"/>
      <c r="F41" s="99"/>
      <c r="G41" s="99"/>
      <c r="H41" s="99"/>
      <c r="I41" s="99"/>
      <c r="J41" s="99"/>
      <c r="K41" s="99"/>
      <c r="L41" s="100"/>
    </row>
    <row r="42" spans="2:12" ht="27" customHeight="1" x14ac:dyDescent="0.25">
      <c r="B42" s="12" t="s">
        <v>93</v>
      </c>
      <c r="C42" s="98" t="s">
        <v>69</v>
      </c>
      <c r="D42" s="99"/>
      <c r="E42" s="99"/>
      <c r="F42" s="99"/>
      <c r="G42" s="99"/>
      <c r="H42" s="99"/>
      <c r="I42" s="99"/>
      <c r="J42" s="99"/>
      <c r="K42" s="99"/>
      <c r="L42" s="100"/>
    </row>
    <row r="43" spans="2:12" x14ac:dyDescent="0.25">
      <c r="B43" s="1"/>
      <c r="C43" s="13"/>
      <c r="D43" s="13"/>
      <c r="E43" s="1"/>
      <c r="F43" s="1"/>
      <c r="G43" s="1"/>
      <c r="H43" s="1"/>
      <c r="I43" s="1"/>
      <c r="J43" s="1"/>
      <c r="K43" s="1"/>
      <c r="L43" s="1"/>
    </row>
    <row r="44" spans="2:12" ht="15.75" x14ac:dyDescent="0.25">
      <c r="B44" s="17" t="s">
        <v>71</v>
      </c>
      <c r="C44" s="14"/>
      <c r="D44" s="13"/>
      <c r="E44" s="1"/>
      <c r="F44" s="1"/>
      <c r="G44" s="1"/>
      <c r="H44" s="1"/>
      <c r="I44" s="1"/>
      <c r="J44" s="1"/>
      <c r="K44" s="1"/>
      <c r="L44" s="1"/>
    </row>
    <row r="45" spans="2:12" x14ac:dyDescent="0.25">
      <c r="B45" s="14"/>
      <c r="C45" s="13"/>
      <c r="D45" s="13"/>
      <c r="E45" s="1"/>
      <c r="F45" s="1"/>
      <c r="G45" s="1"/>
      <c r="H45" s="1"/>
      <c r="I45" s="1"/>
      <c r="J45" s="1"/>
      <c r="K45" s="1"/>
      <c r="L45" s="1"/>
    </row>
    <row r="46" spans="2:12" ht="24" customHeight="1" x14ac:dyDescent="0.25">
      <c r="B46" s="90" t="s">
        <v>3</v>
      </c>
      <c r="C46" s="94" t="s">
        <v>51</v>
      </c>
      <c r="D46" s="92"/>
      <c r="E46" s="92"/>
      <c r="F46" s="92"/>
      <c r="G46" s="92"/>
      <c r="H46" s="93" t="s">
        <v>2</v>
      </c>
      <c r="I46" s="93"/>
      <c r="J46" s="93"/>
      <c r="K46" s="93"/>
      <c r="L46" s="90" t="s">
        <v>4</v>
      </c>
    </row>
    <row r="47" spans="2:12" ht="17.25" customHeight="1" x14ac:dyDescent="0.25">
      <c r="B47" s="90"/>
      <c r="C47" s="94"/>
      <c r="D47" s="58" t="s">
        <v>5</v>
      </c>
      <c r="E47" s="58" t="s">
        <v>6</v>
      </c>
      <c r="F47" s="58" t="s">
        <v>7</v>
      </c>
      <c r="G47" s="58" t="s">
        <v>8</v>
      </c>
      <c r="H47" s="58" t="s">
        <v>9</v>
      </c>
      <c r="I47" s="58" t="s">
        <v>10</v>
      </c>
      <c r="J47" s="58" t="s">
        <v>11</v>
      </c>
      <c r="K47" s="58" t="s">
        <v>12</v>
      </c>
      <c r="L47" s="90"/>
    </row>
    <row r="48" spans="2:12" x14ac:dyDescent="0.25">
      <c r="B48" s="58">
        <v>1</v>
      </c>
      <c r="C48" s="58">
        <v>2</v>
      </c>
      <c r="D48" s="58">
        <v>3</v>
      </c>
      <c r="E48" s="58">
        <v>4</v>
      </c>
      <c r="F48" s="58">
        <v>5</v>
      </c>
      <c r="G48" s="58">
        <v>6</v>
      </c>
      <c r="H48" s="58">
        <v>7</v>
      </c>
      <c r="I48" s="58">
        <v>8</v>
      </c>
      <c r="J48" s="58">
        <v>9</v>
      </c>
      <c r="K48" s="58">
        <v>10</v>
      </c>
      <c r="L48" s="58">
        <v>11</v>
      </c>
    </row>
    <row r="49" spans="2:12" x14ac:dyDescent="0.25">
      <c r="B49" s="58">
        <v>1</v>
      </c>
      <c r="C49" s="60" t="s">
        <v>49</v>
      </c>
      <c r="D49" s="71"/>
      <c r="E49" s="71"/>
      <c r="F49" s="71"/>
      <c r="G49" s="71"/>
      <c r="H49" s="71"/>
      <c r="I49" s="71"/>
      <c r="J49" s="71"/>
      <c r="K49" s="71"/>
      <c r="L49" s="82"/>
    </row>
    <row r="50" spans="2:12" ht="60" x14ac:dyDescent="0.25">
      <c r="B50" s="58">
        <v>2</v>
      </c>
      <c r="C50" s="60" t="s">
        <v>72</v>
      </c>
      <c r="D50" s="68">
        <f>D49*54.45</f>
        <v>0</v>
      </c>
      <c r="E50" s="68">
        <f>E49*54.45</f>
        <v>0</v>
      </c>
      <c r="F50" s="68">
        <f>F49*54.45</f>
        <v>0</v>
      </c>
      <c r="G50" s="68">
        <f>G49*27.23</f>
        <v>0</v>
      </c>
      <c r="H50" s="68">
        <f>H49*27.23</f>
        <v>0</v>
      </c>
      <c r="I50" s="68">
        <f>I49*27.23</f>
        <v>0</v>
      </c>
      <c r="J50" s="68">
        <f>J49*27.23</f>
        <v>0</v>
      </c>
      <c r="K50" s="68">
        <f>K49*27.23</f>
        <v>0</v>
      </c>
      <c r="L50" s="61">
        <f>SUM(D50:K50)</f>
        <v>0</v>
      </c>
    </row>
    <row r="51" spans="2:12" ht="24" x14ac:dyDescent="0.25">
      <c r="B51" s="58">
        <v>3</v>
      </c>
      <c r="C51" s="60" t="s">
        <v>73</v>
      </c>
      <c r="D51" s="82"/>
      <c r="E51" s="82"/>
      <c r="F51" s="82"/>
      <c r="G51" s="82"/>
      <c r="H51" s="82"/>
      <c r="I51" s="82"/>
      <c r="J51" s="82"/>
      <c r="K51" s="82"/>
      <c r="L51" s="61">
        <f>ROUNDDOWN(L50*1%,2)</f>
        <v>0</v>
      </c>
    </row>
    <row r="52" spans="2:12" ht="24" x14ac:dyDescent="0.25">
      <c r="B52" s="58">
        <v>4</v>
      </c>
      <c r="C52" s="60" t="s">
        <v>19</v>
      </c>
      <c r="D52" s="82"/>
      <c r="E52" s="82"/>
      <c r="F52" s="82"/>
      <c r="G52" s="82"/>
      <c r="H52" s="82"/>
      <c r="I52" s="82"/>
      <c r="J52" s="82"/>
      <c r="K52" s="82"/>
      <c r="L52" s="61">
        <f>SUM(L50:L51)</f>
        <v>0</v>
      </c>
    </row>
    <row r="53" spans="2:12" x14ac:dyDescent="0.25">
      <c r="B53" s="1"/>
      <c r="C53" s="1"/>
      <c r="D53" s="1"/>
      <c r="E53" s="1"/>
      <c r="F53" s="1"/>
      <c r="G53" s="1"/>
      <c r="H53" s="1"/>
      <c r="J53" s="1"/>
      <c r="K53" s="1"/>
      <c r="L53" s="1"/>
    </row>
    <row r="54" spans="2:12" x14ac:dyDescent="0.25">
      <c r="B54" s="1"/>
      <c r="C54" s="10"/>
      <c r="D54" s="10"/>
      <c r="E54" s="10"/>
      <c r="F54" s="10"/>
      <c r="G54" s="10"/>
      <c r="H54" s="15" t="s">
        <v>20</v>
      </c>
      <c r="I54" s="67">
        <f>L52</f>
        <v>0</v>
      </c>
      <c r="J54" s="1"/>
      <c r="K54" s="1"/>
      <c r="L54" s="1"/>
    </row>
    <row r="55" spans="2:12" x14ac:dyDescent="0.25">
      <c r="B55" s="1"/>
      <c r="C55" s="1"/>
      <c r="D55" s="1"/>
      <c r="E55" s="1"/>
      <c r="F55" s="1"/>
      <c r="G55" s="1"/>
      <c r="H55" s="1"/>
      <c r="I55" s="1"/>
      <c r="J55" s="1"/>
      <c r="K55" s="1"/>
      <c r="L55" s="1"/>
    </row>
    <row r="56" spans="2:12" ht="15.75" x14ac:dyDescent="0.25">
      <c r="B56" s="8" t="s">
        <v>74</v>
      </c>
      <c r="J56" s="1"/>
      <c r="K56" s="1"/>
      <c r="L56" s="1"/>
    </row>
    <row r="57" spans="2:12" x14ac:dyDescent="0.25">
      <c r="B57" s="1"/>
      <c r="C57" s="1"/>
      <c r="D57" s="1"/>
      <c r="E57" s="1"/>
      <c r="F57" s="1"/>
      <c r="G57" s="1"/>
      <c r="H57" s="1"/>
      <c r="I57" s="1"/>
      <c r="J57" s="1"/>
      <c r="K57" s="1"/>
      <c r="L57" s="1"/>
    </row>
    <row r="58" spans="2:12" ht="24.75" customHeight="1" x14ac:dyDescent="0.25">
      <c r="B58" s="90" t="s">
        <v>3</v>
      </c>
      <c r="C58" s="94" t="s">
        <v>51</v>
      </c>
      <c r="D58" s="92"/>
      <c r="E58" s="92"/>
      <c r="F58" s="92"/>
      <c r="G58" s="92"/>
      <c r="H58" s="93" t="s">
        <v>2</v>
      </c>
      <c r="I58" s="93"/>
      <c r="J58" s="93"/>
      <c r="K58" s="93"/>
      <c r="L58" s="90" t="s">
        <v>4</v>
      </c>
    </row>
    <row r="59" spans="2:12" ht="18.75" customHeight="1" x14ac:dyDescent="0.25">
      <c r="B59" s="90"/>
      <c r="C59" s="94"/>
      <c r="D59" s="58" t="s">
        <v>5</v>
      </c>
      <c r="E59" s="58" t="s">
        <v>6</v>
      </c>
      <c r="F59" s="58" t="s">
        <v>7</v>
      </c>
      <c r="G59" s="58" t="s">
        <v>8</v>
      </c>
      <c r="H59" s="58" t="s">
        <v>9</v>
      </c>
      <c r="I59" s="58" t="s">
        <v>10</v>
      </c>
      <c r="J59" s="58" t="s">
        <v>11</v>
      </c>
      <c r="K59" s="58" t="s">
        <v>12</v>
      </c>
      <c r="L59" s="90"/>
    </row>
    <row r="60" spans="2:12" ht="18.75" customHeight="1" x14ac:dyDescent="0.25">
      <c r="B60" s="58">
        <v>1</v>
      </c>
      <c r="C60" s="58">
        <v>2</v>
      </c>
      <c r="D60" s="58">
        <v>3</v>
      </c>
      <c r="E60" s="58">
        <v>4</v>
      </c>
      <c r="F60" s="58">
        <v>5</v>
      </c>
      <c r="G60" s="58">
        <v>6</v>
      </c>
      <c r="H60" s="58">
        <v>7</v>
      </c>
      <c r="I60" s="58">
        <v>8</v>
      </c>
      <c r="J60" s="58">
        <v>9</v>
      </c>
      <c r="K60" s="58">
        <v>10</v>
      </c>
      <c r="L60" s="58">
        <v>11</v>
      </c>
    </row>
    <row r="61" spans="2:12" ht="99.75" x14ac:dyDescent="0.25">
      <c r="B61" s="72">
        <v>1</v>
      </c>
      <c r="C61" s="60" t="s">
        <v>76</v>
      </c>
      <c r="D61" s="71"/>
      <c r="E61" s="71"/>
      <c r="F61" s="71"/>
      <c r="G61" s="71"/>
      <c r="H61" s="71"/>
      <c r="I61" s="71"/>
      <c r="J61" s="71"/>
      <c r="K61" s="71"/>
      <c r="L61" s="82"/>
    </row>
    <row r="62" spans="2:12" ht="39.75" x14ac:dyDescent="0.25">
      <c r="B62" s="72">
        <v>2</v>
      </c>
      <c r="C62" s="60" t="s">
        <v>75</v>
      </c>
      <c r="D62" s="71"/>
      <c r="E62" s="71"/>
      <c r="F62" s="71"/>
      <c r="G62" s="71"/>
      <c r="H62" s="71"/>
      <c r="I62" s="71"/>
      <c r="J62" s="71"/>
      <c r="K62" s="71"/>
      <c r="L62" s="82"/>
    </row>
    <row r="63" spans="2:12" ht="63.75" x14ac:dyDescent="0.25">
      <c r="B63" s="72">
        <v>3</v>
      </c>
      <c r="C63" s="60" t="s">
        <v>77</v>
      </c>
      <c r="D63" s="81"/>
      <c r="E63" s="81"/>
      <c r="F63" s="81"/>
      <c r="G63" s="81"/>
      <c r="H63" s="71"/>
      <c r="I63" s="71"/>
      <c r="J63" s="81"/>
      <c r="K63" s="71"/>
      <c r="L63" s="82"/>
    </row>
    <row r="64" spans="2:12" ht="72" x14ac:dyDescent="0.25">
      <c r="B64" s="72">
        <v>4</v>
      </c>
      <c r="C64" s="60" t="s">
        <v>78</v>
      </c>
      <c r="D64" s="68">
        <f>D61*98.01</f>
        <v>0</v>
      </c>
      <c r="E64" s="68">
        <f t="shared" ref="E64:F64" si="0">E61*98.01</f>
        <v>0</v>
      </c>
      <c r="F64" s="68">
        <f t="shared" si="0"/>
        <v>0</v>
      </c>
      <c r="G64" s="83"/>
      <c r="H64" s="83"/>
      <c r="I64" s="83"/>
      <c r="J64" s="83"/>
      <c r="K64" s="83"/>
      <c r="L64" s="61">
        <f>D64+E64+F64</f>
        <v>0</v>
      </c>
    </row>
    <row r="65" spans="2:12" ht="72" x14ac:dyDescent="0.25">
      <c r="B65" s="72">
        <v>5</v>
      </c>
      <c r="C65" s="60" t="s">
        <v>79</v>
      </c>
      <c r="D65" s="83"/>
      <c r="E65" s="83"/>
      <c r="F65" s="83"/>
      <c r="G65" s="68">
        <f>G61*183.15</f>
        <v>0</v>
      </c>
      <c r="H65" s="68">
        <f>H61*235.62</f>
        <v>0</v>
      </c>
      <c r="I65" s="68">
        <f>I61*235.62</f>
        <v>0</v>
      </c>
      <c r="J65" s="68">
        <f>J61*326.7</f>
        <v>0</v>
      </c>
      <c r="K65" s="68">
        <f>K61*326.7</f>
        <v>0</v>
      </c>
      <c r="L65" s="61">
        <f>G65+H65+I65+J65+K65</f>
        <v>0</v>
      </c>
    </row>
    <row r="66" spans="2:12" ht="60" x14ac:dyDescent="0.25">
      <c r="B66" s="72">
        <v>6</v>
      </c>
      <c r="C66" s="60" t="s">
        <v>80</v>
      </c>
      <c r="D66" s="68">
        <f>D62*54.45</f>
        <v>0</v>
      </c>
      <c r="E66" s="68">
        <f>E62*54.45</f>
        <v>0</v>
      </c>
      <c r="F66" s="68">
        <f>F62*54.45</f>
        <v>0</v>
      </c>
      <c r="G66" s="68">
        <f>G62*27.23</f>
        <v>0</v>
      </c>
      <c r="H66" s="68">
        <f>H62*27.23</f>
        <v>0</v>
      </c>
      <c r="I66" s="68">
        <f>I62*27.23</f>
        <v>0</v>
      </c>
      <c r="J66" s="68">
        <f>J62*27.23</f>
        <v>0</v>
      </c>
      <c r="K66" s="68">
        <f>K62*27.23</f>
        <v>0</v>
      </c>
      <c r="L66" s="61">
        <f>D66+E66+F66+G66+H66+I66+J66+K66</f>
        <v>0</v>
      </c>
    </row>
    <row r="67" spans="2:12" ht="72" x14ac:dyDescent="0.25">
      <c r="B67" s="72">
        <v>7</v>
      </c>
      <c r="C67" s="60" t="s">
        <v>81</v>
      </c>
      <c r="D67" s="83"/>
      <c r="E67" s="83"/>
      <c r="F67" s="83"/>
      <c r="G67" s="83"/>
      <c r="H67" s="79">
        <f>H63*24.75</f>
        <v>0</v>
      </c>
      <c r="I67" s="79">
        <f>I63*24.75</f>
        <v>0</v>
      </c>
      <c r="J67" s="84"/>
      <c r="K67" s="79">
        <f>K63*24.75</f>
        <v>0</v>
      </c>
      <c r="L67" s="61">
        <f>H67+I67+K67</f>
        <v>0</v>
      </c>
    </row>
    <row r="68" spans="2:12" x14ac:dyDescent="0.25">
      <c r="B68" s="72">
        <v>8</v>
      </c>
      <c r="C68" s="60" t="s">
        <v>50</v>
      </c>
      <c r="D68" s="61">
        <f>D64+D66</f>
        <v>0</v>
      </c>
      <c r="E68" s="61">
        <f>E64+E66</f>
        <v>0</v>
      </c>
      <c r="F68" s="61">
        <f>F64+F66</f>
        <v>0</v>
      </c>
      <c r="G68" s="61">
        <f>G65+G66</f>
        <v>0</v>
      </c>
      <c r="H68" s="61">
        <f>H65+H66+H67</f>
        <v>0</v>
      </c>
      <c r="I68" s="61">
        <f>I65+I66+I67</f>
        <v>0</v>
      </c>
      <c r="J68" s="61">
        <f>J65+J66</f>
        <v>0</v>
      </c>
      <c r="K68" s="61">
        <f>K65+K66+K67</f>
        <v>0</v>
      </c>
      <c r="L68" s="61">
        <f>SUM(L64:L67)</f>
        <v>0</v>
      </c>
    </row>
    <row r="69" spans="2:12" ht="24" x14ac:dyDescent="0.25">
      <c r="B69" s="58">
        <v>9</v>
      </c>
      <c r="C69" s="60" t="s">
        <v>82</v>
      </c>
      <c r="D69" s="82"/>
      <c r="E69" s="82"/>
      <c r="F69" s="82"/>
      <c r="G69" s="82"/>
      <c r="H69" s="82"/>
      <c r="I69" s="82"/>
      <c r="J69" s="82"/>
      <c r="K69" s="82"/>
      <c r="L69" s="61">
        <f>ROUNDDOWN(L68*1%,2)</f>
        <v>0</v>
      </c>
    </row>
    <row r="70" spans="2:12" ht="24" x14ac:dyDescent="0.25">
      <c r="B70" s="58">
        <v>10</v>
      </c>
      <c r="C70" s="60" t="s">
        <v>83</v>
      </c>
      <c r="D70" s="82"/>
      <c r="E70" s="82"/>
      <c r="F70" s="82"/>
      <c r="G70" s="82"/>
      <c r="H70" s="82"/>
      <c r="I70" s="82"/>
      <c r="J70" s="82"/>
      <c r="K70" s="82"/>
      <c r="L70" s="61">
        <f>SUM(L68:L69)</f>
        <v>0</v>
      </c>
    </row>
    <row r="71" spans="2:12" x14ac:dyDescent="0.25">
      <c r="B71" s="1"/>
      <c r="C71" s="1"/>
      <c r="D71" s="1"/>
      <c r="E71" s="1"/>
      <c r="F71" s="1"/>
      <c r="G71" s="1"/>
      <c r="H71" s="1"/>
      <c r="I71" s="1"/>
      <c r="J71" s="1"/>
      <c r="K71" s="1"/>
      <c r="L71" s="1"/>
    </row>
    <row r="72" spans="2:12" x14ac:dyDescent="0.25">
      <c r="B72" s="9"/>
      <c r="C72" s="1"/>
      <c r="D72" s="1"/>
      <c r="E72" s="1"/>
      <c r="F72" s="1"/>
      <c r="G72" s="1"/>
      <c r="H72" s="1"/>
      <c r="I72" s="1"/>
      <c r="J72" s="1"/>
      <c r="K72" s="1"/>
      <c r="L72" s="1"/>
    </row>
    <row r="73" spans="2:12" ht="31.5" customHeight="1" x14ac:dyDescent="0.25">
      <c r="B73" s="16" t="s">
        <v>87</v>
      </c>
      <c r="C73" s="104" t="s">
        <v>84</v>
      </c>
      <c r="D73" s="105"/>
      <c r="E73" s="105"/>
      <c r="F73" s="105"/>
      <c r="G73" s="105"/>
      <c r="H73" s="105"/>
      <c r="I73" s="105"/>
      <c r="J73" s="105"/>
      <c r="K73" s="105"/>
      <c r="L73" s="106"/>
    </row>
    <row r="74" spans="2:12" ht="17.25" customHeight="1" x14ac:dyDescent="0.25">
      <c r="B74" s="16" t="s">
        <v>88</v>
      </c>
      <c r="C74" s="104" t="s">
        <v>85</v>
      </c>
      <c r="D74" s="105"/>
      <c r="E74" s="105"/>
      <c r="F74" s="105"/>
      <c r="G74" s="105"/>
      <c r="H74" s="105"/>
      <c r="I74" s="105"/>
      <c r="J74" s="105"/>
      <c r="K74" s="105"/>
      <c r="L74" s="106"/>
    </row>
    <row r="75" spans="2:12" ht="27" customHeight="1" x14ac:dyDescent="0.25">
      <c r="B75" s="16" t="s">
        <v>89</v>
      </c>
      <c r="C75" s="104" t="s">
        <v>86</v>
      </c>
      <c r="D75" s="105"/>
      <c r="E75" s="105"/>
      <c r="F75" s="105"/>
      <c r="G75" s="105"/>
      <c r="H75" s="105"/>
      <c r="I75" s="105"/>
      <c r="J75" s="105"/>
      <c r="K75" s="105"/>
      <c r="L75" s="106"/>
    </row>
    <row r="76" spans="2:12" x14ac:dyDescent="0.25">
      <c r="B76" s="1"/>
      <c r="C76" s="1"/>
      <c r="D76" s="1"/>
      <c r="E76" s="1"/>
      <c r="F76" s="1"/>
      <c r="G76" s="1"/>
      <c r="H76" s="1"/>
      <c r="I76" s="1"/>
      <c r="J76" s="1"/>
      <c r="K76" s="1"/>
      <c r="L76" s="1"/>
    </row>
    <row r="77" spans="2:12" ht="24.75" customHeight="1" x14ac:dyDescent="0.25">
      <c r="B77" s="1"/>
      <c r="C77" s="1"/>
      <c r="D77" s="1"/>
      <c r="E77" s="1"/>
      <c r="F77" s="1"/>
      <c r="G77" s="1"/>
      <c r="H77" s="1"/>
      <c r="I77" s="1"/>
      <c r="J77" s="1"/>
      <c r="K77" s="1"/>
      <c r="L77" s="1"/>
    </row>
    <row r="78" spans="2:12" ht="15.75" x14ac:dyDescent="0.25">
      <c r="B78" s="17" t="s">
        <v>21</v>
      </c>
      <c r="C78" s="1"/>
      <c r="D78" s="1"/>
      <c r="E78" s="1"/>
      <c r="F78" s="1"/>
      <c r="G78" s="1"/>
      <c r="H78" s="1"/>
      <c r="I78" s="1"/>
      <c r="J78" s="1"/>
      <c r="K78" s="1"/>
      <c r="L78" s="1"/>
    </row>
    <row r="79" spans="2:12" x14ac:dyDescent="0.25">
      <c r="B79" s="1"/>
      <c r="C79" s="1"/>
      <c r="D79" s="1"/>
      <c r="E79" s="1"/>
      <c r="F79" s="1"/>
      <c r="G79" s="1"/>
      <c r="H79" s="1"/>
      <c r="I79" s="1"/>
      <c r="J79" s="1"/>
      <c r="K79" s="1"/>
      <c r="L79" s="1"/>
    </row>
    <row r="80" spans="2:12" x14ac:dyDescent="0.25">
      <c r="B80" s="1"/>
      <c r="C80" s="1"/>
      <c r="D80" s="1"/>
      <c r="E80" s="1"/>
      <c r="F80" s="18" t="s">
        <v>94</v>
      </c>
      <c r="G80" s="65">
        <f>SUM(L35,L52,L70)</f>
        <v>0</v>
      </c>
      <c r="H80" s="1" t="s">
        <v>22</v>
      </c>
      <c r="I80" s="1"/>
      <c r="J80" s="1"/>
      <c r="K80" s="1"/>
      <c r="L80" s="1"/>
    </row>
    <row r="81" spans="2:12" x14ac:dyDescent="0.25">
      <c r="B81" s="1"/>
      <c r="C81" s="1"/>
      <c r="D81" s="1"/>
      <c r="E81" s="1"/>
      <c r="F81" s="1"/>
      <c r="G81" s="1"/>
      <c r="H81" s="1"/>
      <c r="I81" s="1"/>
      <c r="J81" s="1"/>
      <c r="K81" s="1"/>
      <c r="L81" s="1"/>
    </row>
    <row r="82" spans="2:12" x14ac:dyDescent="0.25">
      <c r="B82" s="1"/>
      <c r="C82" s="1"/>
      <c r="D82" s="19" t="s">
        <v>23</v>
      </c>
      <c r="E82" s="66"/>
      <c r="F82" s="1"/>
      <c r="G82" s="1"/>
      <c r="H82" s="1"/>
      <c r="I82" s="1"/>
      <c r="J82" s="1"/>
      <c r="K82" s="1"/>
      <c r="L82" s="1"/>
    </row>
    <row r="83" spans="2:12" x14ac:dyDescent="0.25">
      <c r="B83" s="1"/>
      <c r="C83" s="1"/>
      <c r="D83" s="19" t="s">
        <v>24</v>
      </c>
      <c r="E83" s="66"/>
      <c r="F83" s="1"/>
      <c r="G83" s="1"/>
      <c r="H83" s="1"/>
      <c r="I83" s="1"/>
      <c r="J83" s="1"/>
      <c r="K83" s="1"/>
      <c r="L83" s="1"/>
    </row>
    <row r="84" spans="2:12" x14ac:dyDescent="0.25">
      <c r="B84" s="1"/>
      <c r="C84" s="1"/>
      <c r="D84" s="1"/>
      <c r="E84" s="1"/>
      <c r="F84" s="1"/>
      <c r="G84" s="1"/>
      <c r="H84" s="1"/>
      <c r="I84" s="1"/>
      <c r="J84" s="1"/>
      <c r="K84" s="1"/>
      <c r="L84" s="1"/>
    </row>
    <row r="85" spans="2:12" x14ac:dyDescent="0.25">
      <c r="B85" s="1"/>
      <c r="C85" s="1"/>
      <c r="D85" s="1"/>
      <c r="E85" s="1"/>
      <c r="F85" s="1"/>
      <c r="G85" s="1"/>
      <c r="H85" s="1"/>
      <c r="I85" s="1"/>
      <c r="J85" s="1"/>
      <c r="K85" s="1"/>
      <c r="L85" s="1"/>
    </row>
    <row r="86" spans="2:12" x14ac:dyDescent="0.25">
      <c r="B86" s="1"/>
      <c r="C86" s="1"/>
      <c r="D86" s="1"/>
      <c r="E86" s="1"/>
      <c r="F86" s="1"/>
      <c r="G86" s="1"/>
      <c r="H86" s="1"/>
      <c r="I86" s="1"/>
      <c r="J86" s="1"/>
      <c r="K86" s="1"/>
      <c r="L86" s="1"/>
    </row>
    <row r="87" spans="2:12" x14ac:dyDescent="0.25">
      <c r="B87" s="1"/>
      <c r="C87" s="1"/>
      <c r="D87" s="1"/>
      <c r="E87" s="1"/>
      <c r="F87" s="1"/>
      <c r="G87" s="1"/>
      <c r="H87" s="1"/>
      <c r="I87" s="1"/>
      <c r="J87" s="1"/>
      <c r="K87" s="1"/>
      <c r="L87" s="1"/>
    </row>
    <row r="88" spans="2:12" x14ac:dyDescent="0.25">
      <c r="B88" s="1"/>
      <c r="C88" s="20"/>
      <c r="D88" s="1"/>
      <c r="E88" s="1"/>
      <c r="F88" s="1"/>
      <c r="G88" s="1"/>
      <c r="H88" s="1"/>
      <c r="I88" s="1"/>
      <c r="J88" s="1"/>
      <c r="K88" s="1"/>
      <c r="L88" s="1"/>
    </row>
    <row r="89" spans="2:12" x14ac:dyDescent="0.25">
      <c r="B89" s="1"/>
      <c r="C89" s="21" t="s">
        <v>25</v>
      </c>
      <c r="D89" s="1"/>
      <c r="E89" s="1"/>
      <c r="F89" s="1"/>
      <c r="G89" s="1"/>
      <c r="H89" s="1"/>
      <c r="I89" s="1"/>
      <c r="J89" s="1"/>
      <c r="K89" s="1"/>
      <c r="L89" s="1"/>
    </row>
    <row r="90" spans="2:12" x14ac:dyDescent="0.25">
      <c r="B90" s="1"/>
      <c r="C90" s="1"/>
      <c r="D90" s="1"/>
      <c r="E90" s="103" t="s">
        <v>26</v>
      </c>
      <c r="F90" s="103"/>
      <c r="G90" s="103"/>
      <c r="H90" s="1"/>
      <c r="I90" s="1"/>
      <c r="J90" s="1"/>
      <c r="K90" s="1"/>
      <c r="L90" s="1"/>
    </row>
    <row r="91" spans="2:12" ht="51" customHeight="1" x14ac:dyDescent="0.25">
      <c r="B91" s="1"/>
      <c r="C91" s="1"/>
      <c r="D91" s="102" t="s">
        <v>95</v>
      </c>
      <c r="E91" s="102"/>
      <c r="F91" s="102"/>
      <c r="G91" s="102"/>
      <c r="H91" s="102"/>
      <c r="I91" s="1"/>
      <c r="J91" s="1"/>
      <c r="K91" s="1"/>
      <c r="L91" s="1"/>
    </row>
    <row r="92" spans="2:12" x14ac:dyDescent="0.25">
      <c r="B92" s="1"/>
      <c r="C92" s="1"/>
      <c r="D92" s="1"/>
      <c r="E92" s="1"/>
      <c r="F92" s="1"/>
      <c r="G92" s="1"/>
      <c r="H92" s="1"/>
      <c r="I92" s="1"/>
      <c r="J92" s="1"/>
      <c r="K92" s="1"/>
      <c r="L92" s="1"/>
    </row>
    <row r="93" spans="2:12" x14ac:dyDescent="0.25">
      <c r="B93" s="1"/>
      <c r="C93" s="1"/>
      <c r="D93" s="1"/>
      <c r="E93" s="1"/>
      <c r="F93" s="1"/>
      <c r="G93" s="1"/>
      <c r="H93" s="1"/>
      <c r="I93" s="1"/>
      <c r="J93" s="1"/>
      <c r="K93" s="1"/>
      <c r="L93" s="1"/>
    </row>
    <row r="94" spans="2:12" x14ac:dyDescent="0.25">
      <c r="B94" s="1"/>
      <c r="C94" s="1"/>
      <c r="D94" s="1"/>
      <c r="E94" s="1"/>
      <c r="F94" s="1"/>
      <c r="G94" s="1"/>
      <c r="H94" s="1"/>
      <c r="I94" s="1"/>
      <c r="J94" s="1"/>
      <c r="K94" s="1"/>
      <c r="L94" s="1"/>
    </row>
    <row r="95" spans="2:12" x14ac:dyDescent="0.25">
      <c r="B95" s="1"/>
      <c r="C95" s="1"/>
      <c r="D95" s="1"/>
      <c r="E95" s="1"/>
      <c r="F95" s="1"/>
      <c r="G95" s="1"/>
      <c r="H95" s="1"/>
      <c r="I95" s="1"/>
      <c r="J95" s="1"/>
      <c r="K95" s="1"/>
      <c r="L95" s="1"/>
    </row>
    <row r="96" spans="2:12" ht="89.25" customHeight="1" x14ac:dyDescent="0.25">
      <c r="B96" s="1"/>
      <c r="C96" s="101" t="s">
        <v>96</v>
      </c>
      <c r="D96" s="101"/>
      <c r="E96" s="101"/>
      <c r="F96" s="101"/>
      <c r="G96" s="101"/>
      <c r="H96" s="101"/>
      <c r="I96" s="101"/>
      <c r="J96" s="101"/>
      <c r="K96" s="101"/>
      <c r="L96" s="101"/>
    </row>
    <row r="97" spans="2:12" x14ac:dyDescent="0.25">
      <c r="B97" s="1"/>
      <c r="C97" s="74"/>
      <c r="D97" s="74"/>
      <c r="E97" s="74"/>
      <c r="F97" s="74"/>
      <c r="G97" s="74"/>
      <c r="H97" s="1"/>
      <c r="I97" s="1"/>
      <c r="J97" s="1"/>
      <c r="K97" s="1"/>
      <c r="L97" s="1"/>
    </row>
    <row r="98" spans="2:12" s="63" customFormat="1" x14ac:dyDescent="0.25">
      <c r="C98" s="74"/>
      <c r="D98" s="74"/>
      <c r="E98" s="74"/>
      <c r="F98" s="74"/>
      <c r="G98" s="74"/>
    </row>
    <row r="99" spans="2:12" s="63" customFormat="1" x14ac:dyDescent="0.25"/>
    <row r="100" spans="2:12" s="63" customFormat="1" x14ac:dyDescent="0.25"/>
    <row r="101" spans="2:12" s="63" customFormat="1" x14ac:dyDescent="0.25"/>
    <row r="102" spans="2:12" s="63" customFormat="1" x14ac:dyDescent="0.25"/>
    <row r="103" spans="2:12" s="63" customFormat="1" x14ac:dyDescent="0.25"/>
    <row r="104" spans="2:12" s="63" customFormat="1" x14ac:dyDescent="0.25"/>
    <row r="105" spans="2:12" s="63" customFormat="1" x14ac:dyDescent="0.25"/>
    <row r="106" spans="2:12" s="63" customFormat="1" x14ac:dyDescent="0.25"/>
    <row r="107" spans="2:12" s="63" customFormat="1" x14ac:dyDescent="0.25"/>
    <row r="108" spans="2:12" s="63" customFormat="1" x14ac:dyDescent="0.25"/>
    <row r="109" spans="2:12" s="63" customFormat="1" x14ac:dyDescent="0.25"/>
    <row r="110" spans="2:12" s="63" customFormat="1" x14ac:dyDescent="0.25"/>
    <row r="111" spans="2:12" s="63" customFormat="1" x14ac:dyDescent="0.25"/>
    <row r="112" spans="2:12" s="63" customFormat="1" x14ac:dyDescent="0.25"/>
    <row r="113" s="63" customFormat="1" x14ac:dyDescent="0.25"/>
    <row r="114" s="63" customFormat="1" x14ac:dyDescent="0.25"/>
    <row r="115" s="63" customFormat="1" x14ac:dyDescent="0.25"/>
    <row r="116" s="63" customFormat="1" x14ac:dyDescent="0.25"/>
    <row r="117" s="63" customFormat="1" x14ac:dyDescent="0.25"/>
    <row r="118" s="63" customFormat="1" x14ac:dyDescent="0.25"/>
    <row r="119" s="63" customFormat="1" x14ac:dyDescent="0.25"/>
    <row r="120" s="63" customFormat="1" x14ac:dyDescent="0.25"/>
    <row r="121" s="63" customFormat="1" x14ac:dyDescent="0.25"/>
    <row r="122" s="63" customFormat="1" x14ac:dyDescent="0.25"/>
    <row r="123" s="63" customFormat="1" x14ac:dyDescent="0.25"/>
    <row r="124" s="63" customFormat="1" x14ac:dyDescent="0.25"/>
    <row r="125" s="63" customFormat="1" x14ac:dyDescent="0.25"/>
    <row r="126" s="63" customFormat="1" x14ac:dyDescent="0.25"/>
    <row r="127" s="63" customFormat="1" x14ac:dyDescent="0.25"/>
    <row r="128" s="63" customFormat="1" x14ac:dyDescent="0.25"/>
    <row r="129" s="63" customFormat="1" x14ac:dyDescent="0.25"/>
    <row r="130" s="63" customFormat="1" x14ac:dyDescent="0.25"/>
    <row r="131" s="63" customFormat="1" x14ac:dyDescent="0.25"/>
    <row r="132" s="63" customFormat="1" x14ac:dyDescent="0.25"/>
    <row r="133" s="63" customFormat="1" x14ac:dyDescent="0.25"/>
    <row r="134" s="63" customFormat="1" x14ac:dyDescent="0.25"/>
    <row r="135" s="63" customFormat="1" x14ac:dyDescent="0.25"/>
    <row r="136" s="63" customFormat="1" x14ac:dyDescent="0.25"/>
    <row r="137" s="63" customFormat="1" x14ac:dyDescent="0.25"/>
    <row r="138" s="63" customFormat="1" x14ac:dyDescent="0.25"/>
    <row r="139" s="63" customFormat="1" x14ac:dyDescent="0.25"/>
    <row r="140" s="63" customFormat="1" x14ac:dyDescent="0.25"/>
    <row r="141" s="63" customFormat="1" x14ac:dyDescent="0.25"/>
    <row r="142" s="63" customFormat="1" x14ac:dyDescent="0.25"/>
    <row r="143" s="63" customFormat="1" x14ac:dyDescent="0.25"/>
    <row r="144" s="63" customFormat="1" x14ac:dyDescent="0.25"/>
    <row r="145" s="63" customFormat="1" x14ac:dyDescent="0.25"/>
    <row r="146" s="63" customFormat="1" x14ac:dyDescent="0.25"/>
    <row r="147" s="63" customFormat="1" x14ac:dyDescent="0.25"/>
    <row r="148" s="63" customFormat="1" x14ac:dyDescent="0.25"/>
    <row r="149" s="63" customFormat="1" x14ac:dyDescent="0.25"/>
    <row r="150" s="63" customFormat="1" x14ac:dyDescent="0.25"/>
    <row r="151" s="63" customFormat="1" x14ac:dyDescent="0.25"/>
    <row r="152" s="63" customFormat="1" x14ac:dyDescent="0.25"/>
    <row r="153" s="63" customFormat="1" x14ac:dyDescent="0.25"/>
    <row r="154" s="63" customFormat="1" x14ac:dyDescent="0.25"/>
    <row r="155" s="63" customFormat="1" x14ac:dyDescent="0.25"/>
    <row r="156" s="63" customFormat="1" x14ac:dyDescent="0.25"/>
    <row r="157" s="63" customFormat="1" x14ac:dyDescent="0.25"/>
    <row r="158" s="63" customFormat="1" x14ac:dyDescent="0.25"/>
    <row r="159" s="63" customFormat="1" x14ac:dyDescent="0.25"/>
    <row r="160" s="63" customFormat="1" x14ac:dyDescent="0.25"/>
    <row r="161" s="63" customFormat="1" x14ac:dyDescent="0.25"/>
    <row r="162" s="63" customFormat="1" x14ac:dyDescent="0.25"/>
    <row r="163" s="63" customFormat="1" x14ac:dyDescent="0.25"/>
    <row r="164" s="63" customFormat="1" x14ac:dyDescent="0.25"/>
    <row r="165" s="63" customFormat="1" x14ac:dyDescent="0.25"/>
    <row r="166" s="63" customFormat="1" x14ac:dyDescent="0.25"/>
    <row r="167" s="63" customFormat="1" x14ac:dyDescent="0.25"/>
    <row r="168" s="63" customFormat="1" x14ac:dyDescent="0.25"/>
    <row r="169" s="63" customFormat="1" x14ac:dyDescent="0.25"/>
    <row r="170" s="63" customFormat="1" x14ac:dyDescent="0.25"/>
    <row r="171" s="63" customFormat="1" x14ac:dyDescent="0.25"/>
    <row r="172" s="63" customFormat="1" x14ac:dyDescent="0.25"/>
    <row r="173" s="63" customFormat="1" x14ac:dyDescent="0.25"/>
    <row r="174" s="63" customFormat="1" x14ac:dyDescent="0.25"/>
    <row r="175" s="63" customFormat="1" x14ac:dyDescent="0.25"/>
    <row r="176" s="63" customFormat="1" x14ac:dyDescent="0.25"/>
    <row r="177" s="63" customFormat="1" x14ac:dyDescent="0.25"/>
    <row r="178" s="63" customFormat="1" x14ac:dyDescent="0.25"/>
    <row r="179" s="63" customFormat="1" x14ac:dyDescent="0.25"/>
    <row r="180" s="63" customFormat="1" x14ac:dyDescent="0.25"/>
    <row r="181" s="63" customFormat="1" x14ac:dyDescent="0.25"/>
    <row r="182" s="63" customFormat="1" x14ac:dyDescent="0.25"/>
    <row r="183" s="63" customFormat="1" x14ac:dyDescent="0.25"/>
    <row r="184" s="63" customFormat="1" x14ac:dyDescent="0.25"/>
    <row r="185" s="63" customFormat="1" x14ac:dyDescent="0.25"/>
    <row r="186" s="63" customFormat="1" x14ac:dyDescent="0.25"/>
    <row r="187" s="63" customFormat="1" x14ac:dyDescent="0.25"/>
    <row r="188" s="63" customFormat="1" x14ac:dyDescent="0.25"/>
    <row r="189" s="63" customFormat="1" x14ac:dyDescent="0.25"/>
    <row r="190" s="63" customFormat="1" x14ac:dyDescent="0.25"/>
    <row r="191" s="63" customFormat="1" x14ac:dyDescent="0.25"/>
    <row r="192" s="63" customFormat="1" x14ac:dyDescent="0.25"/>
    <row r="193" s="63" customFormat="1" x14ac:dyDescent="0.25"/>
    <row r="194" s="63" customFormat="1" x14ac:dyDescent="0.25"/>
    <row r="195" s="63" customFormat="1" x14ac:dyDescent="0.25"/>
    <row r="196" s="63" customFormat="1" x14ac:dyDescent="0.25"/>
    <row r="197" s="63" customFormat="1" x14ac:dyDescent="0.25"/>
    <row r="198" s="63" customFormat="1" x14ac:dyDescent="0.25"/>
    <row r="199" s="63" customFormat="1" x14ac:dyDescent="0.25"/>
    <row r="200" s="63" customFormat="1" x14ac:dyDescent="0.25"/>
    <row r="201" s="63" customFormat="1" x14ac:dyDescent="0.25"/>
    <row r="202" s="63" customFormat="1" x14ac:dyDescent="0.25"/>
    <row r="203" s="63" customFormat="1" x14ac:dyDescent="0.25"/>
    <row r="204" s="63" customFormat="1" x14ac:dyDescent="0.25"/>
    <row r="205" s="63" customFormat="1" x14ac:dyDescent="0.25"/>
    <row r="206" s="63" customFormat="1" x14ac:dyDescent="0.25"/>
    <row r="207" s="63" customFormat="1" x14ac:dyDescent="0.25"/>
    <row r="208" s="63" customFormat="1" x14ac:dyDescent="0.25"/>
    <row r="209" s="63" customFormat="1" x14ac:dyDescent="0.25"/>
    <row r="210" s="63" customFormat="1" x14ac:dyDescent="0.25"/>
    <row r="211" s="63" customFormat="1" x14ac:dyDescent="0.25"/>
    <row r="212" s="63" customFormat="1" x14ac:dyDescent="0.25"/>
    <row r="213" s="63" customFormat="1" x14ac:dyDescent="0.25"/>
    <row r="214" s="63" customFormat="1" x14ac:dyDescent="0.25"/>
    <row r="215" s="63" customFormat="1" x14ac:dyDescent="0.25"/>
    <row r="216" s="63" customFormat="1" x14ac:dyDescent="0.25"/>
    <row r="217" s="63" customFormat="1" x14ac:dyDescent="0.25"/>
    <row r="218" s="63" customFormat="1" x14ac:dyDescent="0.25"/>
    <row r="219" s="63" customFormat="1" x14ac:dyDescent="0.25"/>
    <row r="220" s="63" customFormat="1" x14ac:dyDescent="0.25"/>
    <row r="221" s="63" customFormat="1" x14ac:dyDescent="0.25"/>
    <row r="222" s="63" customFormat="1" x14ac:dyDescent="0.25"/>
    <row r="223" s="63" customFormat="1" x14ac:dyDescent="0.25"/>
    <row r="224" s="63" customFormat="1" x14ac:dyDescent="0.25"/>
    <row r="225" s="63" customFormat="1" x14ac:dyDescent="0.25"/>
    <row r="226" s="63" customFormat="1" x14ac:dyDescent="0.25"/>
    <row r="227" s="63" customFormat="1" x14ac:dyDescent="0.25"/>
    <row r="228" s="63" customFormat="1" x14ac:dyDescent="0.25"/>
    <row r="229" s="63" customFormat="1" x14ac:dyDescent="0.25"/>
    <row r="230" s="63" customFormat="1" x14ac:dyDescent="0.25"/>
    <row r="231" s="63" customFormat="1" x14ac:dyDescent="0.25"/>
    <row r="232" s="63" customFormat="1" x14ac:dyDescent="0.25"/>
    <row r="233" s="63" customFormat="1" x14ac:dyDescent="0.25"/>
    <row r="234" s="63" customFormat="1" x14ac:dyDescent="0.25"/>
    <row r="235" s="63" customFormat="1" x14ac:dyDescent="0.25"/>
    <row r="236" s="63" customFormat="1" x14ac:dyDescent="0.25"/>
    <row r="237" s="63" customFormat="1" x14ac:dyDescent="0.25"/>
    <row r="238" s="63" customFormat="1" x14ac:dyDescent="0.25"/>
    <row r="239" s="63" customFormat="1" x14ac:dyDescent="0.25"/>
    <row r="240" s="63" customFormat="1" x14ac:dyDescent="0.25"/>
    <row r="241" s="63" customFormat="1" x14ac:dyDescent="0.25"/>
    <row r="242" s="63" customFormat="1" x14ac:dyDescent="0.25"/>
    <row r="243" s="63" customFormat="1" x14ac:dyDescent="0.25"/>
    <row r="244" s="63" customFormat="1" x14ac:dyDescent="0.25"/>
    <row r="245" s="63" customFormat="1" x14ac:dyDescent="0.25"/>
    <row r="246" s="63" customFormat="1" x14ac:dyDescent="0.25"/>
  </sheetData>
  <protectedRanges>
    <protectedRange sqref="D58:G58" name="Rozstęp25"/>
    <protectedRange sqref="D46:G46" name="Rozstęp23"/>
    <protectedRange sqref="B12:F12" name="Rozstęp3"/>
    <protectedRange sqref="F2" name="Rozstęp1"/>
    <protectedRange sqref="F4:J4" name="Rozstęp2"/>
    <protectedRange sqref="D18:G18" name="Rozstęp4"/>
    <protectedRange sqref="H32" name="Rozstęp23_1"/>
    <protectedRange sqref="K30" name="Rozstęp21_1"/>
    <protectedRange sqref="E29" name="Rozstęp19_1"/>
    <protectedRange sqref="H28:I28 I30 I32" name="Rozstęp17_1"/>
    <protectedRange sqref="J26" name="Rozstęp15_1"/>
    <protectedRange sqref="G26" name="Rozstęp14_1"/>
    <protectedRange sqref="D25" name="Rozstęp13_1"/>
    <protectedRange sqref="D21:K24" name="Rozstęp7_1"/>
    <protectedRange sqref="E27" name="Rozstęp16_1"/>
    <protectedRange sqref="K28" name="Rozstęp18_1"/>
    <protectedRange sqref="H30" name="Rozstęp20_1"/>
    <protectedRange sqref="E31" name="Rozstęp22_1"/>
    <protectedRange sqref="K32" name="Rozstęp24"/>
    <protectedRange sqref="D49:K50" name="Rozstęp26"/>
    <protectedRange sqref="J67" name="Rozstęp35_5"/>
    <protectedRange sqref="D66:F66" name="Rozstęp33_5"/>
    <protectedRange sqref="D64:F64 G65:K65" name="Rozstęp31_5"/>
    <protectedRange sqref="D61:K63" name="Rozstęp28_4"/>
    <protectedRange sqref="G66:K66" name="Rozstęp32_5"/>
    <protectedRange sqref="G67:I67 K67" name="Rozstęp34_4"/>
  </protectedRanges>
  <mergeCells count="29">
    <mergeCell ref="C96:L96"/>
    <mergeCell ref="D91:H91"/>
    <mergeCell ref="B58:B59"/>
    <mergeCell ref="C58:C59"/>
    <mergeCell ref="D58:G58"/>
    <mergeCell ref="H58:K58"/>
    <mergeCell ref="E90:G90"/>
    <mergeCell ref="C73:L73"/>
    <mergeCell ref="C74:L74"/>
    <mergeCell ref="C75:L75"/>
    <mergeCell ref="L58:L59"/>
    <mergeCell ref="B46:B47"/>
    <mergeCell ref="C46:C47"/>
    <mergeCell ref="D46:G46"/>
    <mergeCell ref="C39:L39"/>
    <mergeCell ref="C40:L40"/>
    <mergeCell ref="C41:L41"/>
    <mergeCell ref="C42:L42"/>
    <mergeCell ref="H46:K46"/>
    <mergeCell ref="L46:L47"/>
    <mergeCell ref="F2:L2"/>
    <mergeCell ref="F4:J4"/>
    <mergeCell ref="B9:L9"/>
    <mergeCell ref="B12:F12"/>
    <mergeCell ref="B18:B19"/>
    <mergeCell ref="C18:C19"/>
    <mergeCell ref="D18:G18"/>
    <mergeCell ref="H18:K18"/>
    <mergeCell ref="L18:L19"/>
  </mergeCells>
  <dataValidations count="1">
    <dataValidation type="date" operator="greaterThan" allowBlank="1" showInputMessage="1" showErrorMessage="1" sqref="C88" xr:uid="{A4ED85C2-150D-45C0-B181-5D7F504F77D7}">
      <formula1>44927</formula1>
    </dataValidation>
  </dataValidations>
  <pageMargins left="0.7" right="0.7" top="0.75" bottom="0.75" header="0.3" footer="0.3"/>
  <pageSetup paperSize="9" scale="55" fitToHeight="0" orientation="landscape" r:id="rId1"/>
  <rowBreaks count="1" manualBreakCount="1">
    <brk id="54" max="16383" man="1"/>
  </rowBreaks>
  <extLst>
    <ext xmlns:x14="http://schemas.microsoft.com/office/spreadsheetml/2009/9/main" uri="{CCE6A557-97BC-4b89-ADB6-D9C93CAAB3DF}">
      <x14:dataValidations xmlns:xm="http://schemas.microsoft.com/office/excel/2006/main" count="5">
        <x14:dataValidation type="list" allowBlank="1" showInputMessage="1" showErrorMessage="1" errorTitle="Uwaga" error="Należy wybrać właściwy z listy rozwijanej" promptTitle="Uwaga" prompt="Należy wybrać właściwy wiersz z listy rozwijanej" xr:uid="{157B9D57-9001-401B-9323-767CA460206C}">
          <x14:formula1>
            <xm:f>Arkusz2!$B$1:$B$2</xm:f>
          </x14:formula1>
          <xm:sqref>D18:G18 D46:G46 D58:G58</xm:sqref>
        </x14:dataValidation>
        <x14:dataValidation type="list" allowBlank="1" showInputMessage="1" showErrorMessage="1" errorTitle="Uwaga" error="Wpisz właściwe lub wybierz z listy" promptTitle="Uwaga" prompt="Wybierz z listy rozwijanej" xr:uid="{7C4EAEA7-DB83-44AB-88BC-4C59EEA4CED2}">
          <x14:formula1>
            <xm:f>Arkusz2!$A$1:$A$2</xm:f>
          </x14:formula1>
          <xm:sqref>B12:F12</xm:sqref>
        </x14:dataValidation>
        <x14:dataValidation type="custom" allowBlank="1" showInputMessage="1" showErrorMessage="1" error="Kwota nie może być wyższa od iloczynu liczby uczniów oraz kwoty na ucznia" xr:uid="{858F33A4-15B3-454A-9203-B8952BA2A395}">
          <x14:formula1>
            <xm:f>D25&lt;=Arkusz2!C34</xm:f>
          </x14:formula1>
          <xm:sqref>D25:K32</xm:sqref>
        </x14:dataValidation>
        <x14:dataValidation type="custom" allowBlank="1" showInputMessage="1" showErrorMessage="1" error="Kwota nie może być wyższa od iloczynu liczby uczniów oraz kwoty na ucznia" xr:uid="{4A949806-3BE0-4600-8A57-F584E1ECEABE}">
          <x14:formula1>
            <xm:f>D50&lt;=Arkusz2!C44</xm:f>
          </x14:formula1>
          <xm:sqref>D50:K50</xm:sqref>
        </x14:dataValidation>
        <x14:dataValidation type="custom" allowBlank="1" showInputMessage="1" showErrorMessage="1" error="Kwota nie może być wyższa od iloczynu liczby uczniów oraz kwoty na ucznia" xr:uid="{D6158ABD-7FD4-44CD-997A-418C59EA5B01}">
          <x14:formula1>
            <xm:f>D64&lt;=Arkusz2!C49</xm:f>
          </x14:formula1>
          <xm:sqref>D64:K67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2"/>
  <sheetViews>
    <sheetView workbookViewId="0">
      <selection activeCell="B6" sqref="B6"/>
    </sheetView>
  </sheetViews>
  <sheetFormatPr defaultRowHeight="15" x14ac:dyDescent="0.25"/>
  <cols>
    <col min="1" max="1" width="31.5703125" style="22" customWidth="1"/>
    <col min="2" max="2" width="35.42578125" style="22" customWidth="1"/>
    <col min="3" max="16384" width="9.140625" style="22"/>
  </cols>
  <sheetData>
    <row r="1" spans="1:19" x14ac:dyDescent="0.25">
      <c r="A1" s="22" t="s">
        <v>27</v>
      </c>
      <c r="B1" s="22" t="s">
        <v>52</v>
      </c>
    </row>
    <row r="2" spans="1:19" x14ac:dyDescent="0.25">
      <c r="A2" s="22" t="s">
        <v>28</v>
      </c>
      <c r="B2" s="22" t="s">
        <v>53</v>
      </c>
    </row>
    <row r="6" spans="1:19" x14ac:dyDescent="0.25">
      <c r="A6" s="27"/>
      <c r="B6" s="23" t="s">
        <v>97</v>
      </c>
      <c r="C6" s="24">
        <v>98.01</v>
      </c>
      <c r="D6" s="24">
        <v>98.01</v>
      </c>
      <c r="E6" s="24">
        <v>98.01</v>
      </c>
      <c r="F6" s="24">
        <v>183.15</v>
      </c>
      <c r="G6" s="24">
        <v>235.62</v>
      </c>
      <c r="H6" s="24">
        <v>235.62</v>
      </c>
      <c r="I6" s="24">
        <v>326.7</v>
      </c>
      <c r="J6" s="24">
        <v>326.7</v>
      </c>
      <c r="K6" s="25">
        <v>54.45</v>
      </c>
      <c r="L6" s="25">
        <v>54.45</v>
      </c>
      <c r="M6" s="25">
        <v>54.45</v>
      </c>
      <c r="N6" s="25">
        <v>27.23</v>
      </c>
      <c r="O6" s="25">
        <v>27.23</v>
      </c>
      <c r="P6" s="25">
        <v>27.23</v>
      </c>
      <c r="Q6" s="25">
        <v>27.23</v>
      </c>
      <c r="R6" s="25">
        <v>27.23</v>
      </c>
      <c r="S6" s="26">
        <v>24.75</v>
      </c>
    </row>
    <row r="7" spans="1:19" ht="36" x14ac:dyDescent="0.25">
      <c r="A7" s="27"/>
      <c r="B7" s="23"/>
      <c r="C7" s="28" t="s">
        <v>5</v>
      </c>
      <c r="D7" s="29" t="s">
        <v>6</v>
      </c>
      <c r="E7" s="29" t="s">
        <v>7</v>
      </c>
      <c r="F7" s="29" t="s">
        <v>8</v>
      </c>
      <c r="G7" s="29" t="s">
        <v>9</v>
      </c>
      <c r="H7" s="29" t="s">
        <v>10</v>
      </c>
      <c r="I7" s="29" t="s">
        <v>11</v>
      </c>
      <c r="J7" s="29" t="s">
        <v>29</v>
      </c>
      <c r="K7" s="30" t="s">
        <v>5</v>
      </c>
      <c r="L7" s="31" t="s">
        <v>6</v>
      </c>
      <c r="M7" s="31" t="s">
        <v>7</v>
      </c>
      <c r="N7" s="31" t="s">
        <v>8</v>
      </c>
      <c r="O7" s="31" t="s">
        <v>9</v>
      </c>
      <c r="P7" s="31" t="s">
        <v>10</v>
      </c>
      <c r="Q7" s="31" t="s">
        <v>11</v>
      </c>
      <c r="R7" s="31" t="s">
        <v>29</v>
      </c>
      <c r="S7" s="32" t="s">
        <v>30</v>
      </c>
    </row>
    <row r="8" spans="1:19" ht="15.75" thickBot="1" x14ac:dyDescent="0.3">
      <c r="A8" s="27"/>
      <c r="B8" s="23"/>
      <c r="C8" s="33" t="s">
        <v>31</v>
      </c>
      <c r="D8" s="33" t="s">
        <v>31</v>
      </c>
      <c r="E8" s="33" t="s">
        <v>31</v>
      </c>
      <c r="F8" s="33" t="s">
        <v>31</v>
      </c>
      <c r="G8" s="33" t="s">
        <v>31</v>
      </c>
      <c r="H8" s="33" t="s">
        <v>31</v>
      </c>
      <c r="I8" s="33" t="s">
        <v>31</v>
      </c>
      <c r="J8" s="33" t="s">
        <v>31</v>
      </c>
      <c r="K8" s="34" t="s">
        <v>32</v>
      </c>
      <c r="L8" s="34" t="s">
        <v>32</v>
      </c>
      <c r="M8" s="34" t="s">
        <v>32</v>
      </c>
      <c r="N8" s="34" t="s">
        <v>32</v>
      </c>
      <c r="O8" s="34" t="s">
        <v>32</v>
      </c>
      <c r="P8" s="34" t="s">
        <v>32</v>
      </c>
      <c r="Q8" s="34" t="s">
        <v>32</v>
      </c>
      <c r="R8" s="34" t="s">
        <v>32</v>
      </c>
      <c r="S8" s="35" t="s">
        <v>33</v>
      </c>
    </row>
    <row r="9" spans="1:19" x14ac:dyDescent="0.25">
      <c r="A9" s="107" t="s">
        <v>34</v>
      </c>
      <c r="B9" s="36" t="s">
        <v>35</v>
      </c>
      <c r="C9" s="37">
        <v>2.8</v>
      </c>
      <c r="D9" s="37">
        <v>2.8</v>
      </c>
      <c r="E9" s="37">
        <v>2.8</v>
      </c>
      <c r="F9" s="37">
        <v>2.1</v>
      </c>
      <c r="G9" s="37">
        <v>2.1</v>
      </c>
      <c r="H9" s="37">
        <v>2.1</v>
      </c>
      <c r="I9" s="37">
        <v>2.1</v>
      </c>
      <c r="J9" s="37">
        <v>2.1</v>
      </c>
      <c r="K9" s="38">
        <v>2.5</v>
      </c>
      <c r="L9" s="38">
        <v>2.5</v>
      </c>
      <c r="M9" s="38">
        <v>2.5</v>
      </c>
      <c r="N9" s="38">
        <v>2.5</v>
      </c>
      <c r="O9" s="38">
        <v>2.5</v>
      </c>
      <c r="P9" s="38">
        <v>2.5</v>
      </c>
      <c r="Q9" s="38">
        <v>2.5</v>
      </c>
      <c r="R9" s="38">
        <v>2.5</v>
      </c>
      <c r="S9" s="39">
        <v>2.1</v>
      </c>
    </row>
    <row r="10" spans="1:19" x14ac:dyDescent="0.25">
      <c r="A10" s="107"/>
      <c r="B10" s="40" t="s">
        <v>36</v>
      </c>
      <c r="C10" s="41">
        <v>2</v>
      </c>
      <c r="D10" s="41">
        <v>2</v>
      </c>
      <c r="E10" s="41">
        <v>2</v>
      </c>
      <c r="F10" s="41">
        <v>2</v>
      </c>
      <c r="G10" s="41">
        <v>2</v>
      </c>
      <c r="H10" s="41">
        <v>2</v>
      </c>
      <c r="I10" s="41">
        <v>2</v>
      </c>
      <c r="J10" s="41">
        <v>2</v>
      </c>
      <c r="K10" s="42">
        <v>2.8</v>
      </c>
      <c r="L10" s="42">
        <v>2.8</v>
      </c>
      <c r="M10" s="42">
        <v>2.8</v>
      </c>
      <c r="N10" s="42">
        <v>2.8</v>
      </c>
      <c r="O10" s="42">
        <v>2.8</v>
      </c>
      <c r="P10" s="42">
        <v>2.8</v>
      </c>
      <c r="Q10" s="42">
        <v>2.8</v>
      </c>
      <c r="R10" s="42">
        <v>2.8</v>
      </c>
      <c r="S10" s="43">
        <v>1</v>
      </c>
    </row>
    <row r="11" spans="1:19" x14ac:dyDescent="0.25">
      <c r="A11" s="107"/>
      <c r="B11" s="40" t="s">
        <v>37</v>
      </c>
      <c r="C11" s="41">
        <v>2.8</v>
      </c>
      <c r="D11" s="41">
        <v>2.8</v>
      </c>
      <c r="E11" s="41">
        <v>2.8</v>
      </c>
      <c r="F11" s="41">
        <v>2.1</v>
      </c>
      <c r="G11" s="41">
        <v>2.1</v>
      </c>
      <c r="H11" s="41">
        <v>2.1</v>
      </c>
      <c r="I11" s="41">
        <v>2.1</v>
      </c>
      <c r="J11" s="41">
        <v>2.1</v>
      </c>
      <c r="K11" s="42">
        <v>2.8</v>
      </c>
      <c r="L11" s="42">
        <v>2.8</v>
      </c>
      <c r="M11" s="42">
        <v>2.8</v>
      </c>
      <c r="N11" s="42">
        <v>2.8</v>
      </c>
      <c r="O11" s="42">
        <v>2.8</v>
      </c>
      <c r="P11" s="42">
        <v>2.8</v>
      </c>
      <c r="Q11" s="42">
        <v>2.8</v>
      </c>
      <c r="R11" s="42">
        <v>2.8</v>
      </c>
      <c r="S11" s="43">
        <v>2.1</v>
      </c>
    </row>
    <row r="12" spans="1:19" x14ac:dyDescent="0.25">
      <c r="A12" s="107"/>
      <c r="B12" s="40" t="s">
        <v>38</v>
      </c>
      <c r="C12" s="41">
        <v>2.8</v>
      </c>
      <c r="D12" s="41">
        <v>2.8</v>
      </c>
      <c r="E12" s="41">
        <v>2.8</v>
      </c>
      <c r="F12" s="41">
        <v>2.1</v>
      </c>
      <c r="G12" s="41">
        <v>2.1</v>
      </c>
      <c r="H12" s="41">
        <v>2.1</v>
      </c>
      <c r="I12" s="41">
        <v>2.1</v>
      </c>
      <c r="J12" s="41">
        <v>2.1</v>
      </c>
      <c r="K12" s="42">
        <v>2.5</v>
      </c>
      <c r="L12" s="42">
        <v>2.5</v>
      </c>
      <c r="M12" s="42">
        <v>2.5</v>
      </c>
      <c r="N12" s="42">
        <v>2.5</v>
      </c>
      <c r="O12" s="42">
        <v>2.5</v>
      </c>
      <c r="P12" s="42">
        <v>2.5</v>
      </c>
      <c r="Q12" s="42">
        <v>2.5</v>
      </c>
      <c r="R12" s="42">
        <v>2.5</v>
      </c>
      <c r="S12" s="43">
        <v>2.1</v>
      </c>
    </row>
    <row r="13" spans="1:19" x14ac:dyDescent="0.25">
      <c r="A13" s="107"/>
      <c r="B13" s="40" t="s">
        <v>39</v>
      </c>
      <c r="C13" s="41">
        <v>2.8</v>
      </c>
      <c r="D13" s="41">
        <v>2.8</v>
      </c>
      <c r="E13" s="41">
        <v>2.8</v>
      </c>
      <c r="F13" s="41">
        <v>2.1</v>
      </c>
      <c r="G13" s="41">
        <v>2.1</v>
      </c>
      <c r="H13" s="41">
        <v>2.1</v>
      </c>
      <c r="I13" s="41">
        <v>2.1</v>
      </c>
      <c r="J13" s="41">
        <v>2.1</v>
      </c>
      <c r="K13" s="42">
        <v>2.6</v>
      </c>
      <c r="L13" s="42">
        <v>2.6</v>
      </c>
      <c r="M13" s="42">
        <v>2.6</v>
      </c>
      <c r="N13" s="42">
        <v>2.6</v>
      </c>
      <c r="O13" s="42">
        <v>2.6</v>
      </c>
      <c r="P13" s="42">
        <v>2.6</v>
      </c>
      <c r="Q13" s="42">
        <v>2.6</v>
      </c>
      <c r="R13" s="42">
        <v>2.6</v>
      </c>
      <c r="S13" s="43">
        <v>2.1</v>
      </c>
    </row>
    <row r="14" spans="1:19" x14ac:dyDescent="0.25">
      <c r="A14" s="107"/>
      <c r="B14" s="40" t="s">
        <v>40</v>
      </c>
      <c r="C14" s="41">
        <v>2.1</v>
      </c>
      <c r="D14" s="41">
        <v>2.1</v>
      </c>
      <c r="E14" s="41">
        <v>2.1</v>
      </c>
      <c r="F14" s="41">
        <v>2.1</v>
      </c>
      <c r="G14" s="41">
        <v>2.1</v>
      </c>
      <c r="H14" s="41">
        <v>2.1</v>
      </c>
      <c r="I14" s="41">
        <v>2.1</v>
      </c>
      <c r="J14" s="41">
        <v>2.1</v>
      </c>
      <c r="K14" s="42">
        <v>2.5</v>
      </c>
      <c r="L14" s="42">
        <v>2.5</v>
      </c>
      <c r="M14" s="42">
        <v>2.5</v>
      </c>
      <c r="N14" s="42">
        <v>2.5</v>
      </c>
      <c r="O14" s="42">
        <v>2.5</v>
      </c>
      <c r="P14" s="42">
        <v>2.5</v>
      </c>
      <c r="Q14" s="42">
        <v>2.5</v>
      </c>
      <c r="R14" s="42">
        <v>2.5</v>
      </c>
      <c r="S14" s="43">
        <v>2.1</v>
      </c>
    </row>
    <row r="15" spans="1:19" x14ac:dyDescent="0.25">
      <c r="A15" s="107"/>
      <c r="B15" s="40" t="s">
        <v>41</v>
      </c>
      <c r="C15" s="41">
        <v>8</v>
      </c>
      <c r="D15" s="41">
        <v>8</v>
      </c>
      <c r="E15" s="41">
        <v>8</v>
      </c>
      <c r="F15" s="41">
        <v>8</v>
      </c>
      <c r="G15" s="41">
        <v>8</v>
      </c>
      <c r="H15" s="41">
        <v>8</v>
      </c>
      <c r="I15" s="41">
        <v>8</v>
      </c>
      <c r="J15" s="41">
        <v>8</v>
      </c>
      <c r="K15" s="42">
        <v>8</v>
      </c>
      <c r="L15" s="42">
        <v>8</v>
      </c>
      <c r="M15" s="42">
        <v>8</v>
      </c>
      <c r="N15" s="42">
        <v>8</v>
      </c>
      <c r="O15" s="42">
        <v>8</v>
      </c>
      <c r="P15" s="42">
        <v>8</v>
      </c>
      <c r="Q15" s="42">
        <v>8</v>
      </c>
      <c r="R15" s="42">
        <v>8</v>
      </c>
      <c r="S15" s="43">
        <v>8</v>
      </c>
    </row>
    <row r="16" spans="1:19" x14ac:dyDescent="0.25">
      <c r="A16" s="107"/>
      <c r="B16" s="40" t="s">
        <v>42</v>
      </c>
      <c r="C16" s="41">
        <v>2.6</v>
      </c>
      <c r="D16" s="41">
        <v>2.6</v>
      </c>
      <c r="E16" s="41">
        <v>2.6</v>
      </c>
      <c r="F16" s="41">
        <v>2.6</v>
      </c>
      <c r="G16" s="41">
        <v>2.6</v>
      </c>
      <c r="H16" s="41">
        <v>2.6</v>
      </c>
      <c r="I16" s="41">
        <v>2.6</v>
      </c>
      <c r="J16" s="41">
        <v>2.6</v>
      </c>
      <c r="K16" s="42">
        <v>2.8</v>
      </c>
      <c r="L16" s="42">
        <v>2.8</v>
      </c>
      <c r="M16" s="42">
        <v>2.8</v>
      </c>
      <c r="N16" s="42">
        <v>2.8</v>
      </c>
      <c r="O16" s="42">
        <v>2.8</v>
      </c>
      <c r="P16" s="42">
        <v>2.8</v>
      </c>
      <c r="Q16" s="42">
        <v>2.8</v>
      </c>
      <c r="R16" s="42">
        <v>2.8</v>
      </c>
      <c r="S16" s="43">
        <v>2.6</v>
      </c>
    </row>
    <row r="17" spans="1:19" ht="15.75" thickBot="1" x14ac:dyDescent="0.3">
      <c r="A17" s="107"/>
      <c r="B17" s="44" t="s">
        <v>43</v>
      </c>
      <c r="C17" s="45">
        <v>20</v>
      </c>
      <c r="D17" s="45">
        <v>20</v>
      </c>
      <c r="E17" s="45">
        <v>20</v>
      </c>
      <c r="F17" s="45">
        <v>20</v>
      </c>
      <c r="G17" s="45">
        <v>20</v>
      </c>
      <c r="H17" s="45">
        <v>20</v>
      </c>
      <c r="I17" s="45">
        <v>20</v>
      </c>
      <c r="J17" s="45">
        <v>20</v>
      </c>
      <c r="K17" s="46">
        <v>20</v>
      </c>
      <c r="L17" s="46">
        <v>20</v>
      </c>
      <c r="M17" s="46">
        <v>20</v>
      </c>
      <c r="N17" s="46">
        <v>20</v>
      </c>
      <c r="O17" s="46">
        <v>20</v>
      </c>
      <c r="P17" s="46">
        <v>20</v>
      </c>
      <c r="Q17" s="46">
        <v>20</v>
      </c>
      <c r="R17" s="46">
        <v>20</v>
      </c>
      <c r="S17" s="47">
        <v>20</v>
      </c>
    </row>
    <row r="18" spans="1:19" x14ac:dyDescent="0.25">
      <c r="A18" s="107" t="s">
        <v>44</v>
      </c>
      <c r="B18" s="48" t="s">
        <v>35</v>
      </c>
      <c r="C18" s="49">
        <f>ROUND(C$6*C9,2)</f>
        <v>274.43</v>
      </c>
      <c r="D18" s="49">
        <f t="shared" ref="D18:S26" si="0">ROUND(D$6*D9,2)</f>
        <v>274.43</v>
      </c>
      <c r="E18" s="49">
        <f t="shared" si="0"/>
        <v>274.43</v>
      </c>
      <c r="F18" s="49">
        <f t="shared" si="0"/>
        <v>384.62</v>
      </c>
      <c r="G18" s="49">
        <f t="shared" si="0"/>
        <v>494.8</v>
      </c>
      <c r="H18" s="49">
        <f t="shared" si="0"/>
        <v>494.8</v>
      </c>
      <c r="I18" s="49">
        <f t="shared" si="0"/>
        <v>686.07</v>
      </c>
      <c r="J18" s="49">
        <f t="shared" si="0"/>
        <v>686.07</v>
      </c>
      <c r="K18" s="50">
        <f t="shared" si="0"/>
        <v>136.13</v>
      </c>
      <c r="L18" s="50">
        <f t="shared" si="0"/>
        <v>136.13</v>
      </c>
      <c r="M18" s="50">
        <f t="shared" si="0"/>
        <v>136.13</v>
      </c>
      <c r="N18" s="50">
        <f t="shared" si="0"/>
        <v>68.08</v>
      </c>
      <c r="O18" s="50">
        <f t="shared" si="0"/>
        <v>68.08</v>
      </c>
      <c r="P18" s="50">
        <f t="shared" si="0"/>
        <v>68.08</v>
      </c>
      <c r="Q18" s="50">
        <f t="shared" si="0"/>
        <v>68.08</v>
      </c>
      <c r="R18" s="50">
        <f t="shared" si="0"/>
        <v>68.08</v>
      </c>
      <c r="S18" s="51">
        <f t="shared" si="0"/>
        <v>51.98</v>
      </c>
    </row>
    <row r="19" spans="1:19" x14ac:dyDescent="0.25">
      <c r="A19" s="107"/>
      <c r="B19" s="52" t="s">
        <v>36</v>
      </c>
      <c r="C19" s="24">
        <f t="shared" ref="C19:R26" si="1">ROUND(C$6*C10,2)</f>
        <v>196.02</v>
      </c>
      <c r="D19" s="24">
        <f t="shared" si="1"/>
        <v>196.02</v>
      </c>
      <c r="E19" s="24">
        <f t="shared" si="1"/>
        <v>196.02</v>
      </c>
      <c r="F19" s="24">
        <f t="shared" si="1"/>
        <v>366.3</v>
      </c>
      <c r="G19" s="24">
        <f t="shared" si="1"/>
        <v>471.24</v>
      </c>
      <c r="H19" s="24">
        <f t="shared" si="1"/>
        <v>471.24</v>
      </c>
      <c r="I19" s="24">
        <f t="shared" si="1"/>
        <v>653.4</v>
      </c>
      <c r="J19" s="24">
        <f t="shared" si="1"/>
        <v>653.4</v>
      </c>
      <c r="K19" s="25">
        <f t="shared" si="1"/>
        <v>152.46</v>
      </c>
      <c r="L19" s="25">
        <f t="shared" si="1"/>
        <v>152.46</v>
      </c>
      <c r="M19" s="25">
        <f t="shared" si="1"/>
        <v>152.46</v>
      </c>
      <c r="N19" s="25">
        <f t="shared" si="1"/>
        <v>76.239999999999995</v>
      </c>
      <c r="O19" s="25">
        <f t="shared" si="1"/>
        <v>76.239999999999995</v>
      </c>
      <c r="P19" s="25">
        <f t="shared" si="1"/>
        <v>76.239999999999995</v>
      </c>
      <c r="Q19" s="25">
        <f t="shared" si="1"/>
        <v>76.239999999999995</v>
      </c>
      <c r="R19" s="25">
        <f t="shared" si="1"/>
        <v>76.239999999999995</v>
      </c>
      <c r="S19" s="53">
        <f t="shared" si="0"/>
        <v>24.75</v>
      </c>
    </row>
    <row r="20" spans="1:19" x14ac:dyDescent="0.25">
      <c r="A20" s="107"/>
      <c r="B20" s="52" t="s">
        <v>37</v>
      </c>
      <c r="C20" s="24">
        <f t="shared" si="1"/>
        <v>274.43</v>
      </c>
      <c r="D20" s="24">
        <f t="shared" si="0"/>
        <v>274.43</v>
      </c>
      <c r="E20" s="24">
        <f t="shared" si="0"/>
        <v>274.43</v>
      </c>
      <c r="F20" s="24">
        <f t="shared" si="0"/>
        <v>384.62</v>
      </c>
      <c r="G20" s="24">
        <f t="shared" si="0"/>
        <v>494.8</v>
      </c>
      <c r="H20" s="24">
        <f t="shared" si="0"/>
        <v>494.8</v>
      </c>
      <c r="I20" s="24">
        <f t="shared" si="0"/>
        <v>686.07</v>
      </c>
      <c r="J20" s="24">
        <f t="shared" si="0"/>
        <v>686.07</v>
      </c>
      <c r="K20" s="25">
        <f t="shared" si="0"/>
        <v>152.46</v>
      </c>
      <c r="L20" s="25">
        <f t="shared" si="0"/>
        <v>152.46</v>
      </c>
      <c r="M20" s="25">
        <f t="shared" si="0"/>
        <v>152.46</v>
      </c>
      <c r="N20" s="25">
        <f t="shared" si="0"/>
        <v>76.239999999999995</v>
      </c>
      <c r="O20" s="25">
        <f t="shared" si="0"/>
        <v>76.239999999999995</v>
      </c>
      <c r="P20" s="25">
        <f t="shared" si="0"/>
        <v>76.239999999999995</v>
      </c>
      <c r="Q20" s="25">
        <f t="shared" si="0"/>
        <v>76.239999999999995</v>
      </c>
      <c r="R20" s="25">
        <f t="shared" si="0"/>
        <v>76.239999999999995</v>
      </c>
      <c r="S20" s="53">
        <f t="shared" si="0"/>
        <v>51.98</v>
      </c>
    </row>
    <row r="21" spans="1:19" x14ac:dyDescent="0.25">
      <c r="A21" s="107"/>
      <c r="B21" s="52" t="s">
        <v>38</v>
      </c>
      <c r="C21" s="24">
        <f t="shared" si="1"/>
        <v>274.43</v>
      </c>
      <c r="D21" s="24">
        <f t="shared" si="0"/>
        <v>274.43</v>
      </c>
      <c r="E21" s="24">
        <f t="shared" si="0"/>
        <v>274.43</v>
      </c>
      <c r="F21" s="24">
        <f t="shared" si="0"/>
        <v>384.62</v>
      </c>
      <c r="G21" s="24">
        <f t="shared" si="0"/>
        <v>494.8</v>
      </c>
      <c r="H21" s="24">
        <f t="shared" si="0"/>
        <v>494.8</v>
      </c>
      <c r="I21" s="24">
        <f t="shared" si="0"/>
        <v>686.07</v>
      </c>
      <c r="J21" s="24">
        <f t="shared" si="0"/>
        <v>686.07</v>
      </c>
      <c r="K21" s="25">
        <f t="shared" si="0"/>
        <v>136.13</v>
      </c>
      <c r="L21" s="25">
        <f t="shared" si="0"/>
        <v>136.13</v>
      </c>
      <c r="M21" s="25">
        <f t="shared" si="0"/>
        <v>136.13</v>
      </c>
      <c r="N21" s="25">
        <f t="shared" si="0"/>
        <v>68.08</v>
      </c>
      <c r="O21" s="25">
        <f t="shared" si="0"/>
        <v>68.08</v>
      </c>
      <c r="P21" s="25">
        <f t="shared" si="0"/>
        <v>68.08</v>
      </c>
      <c r="Q21" s="25">
        <f t="shared" si="0"/>
        <v>68.08</v>
      </c>
      <c r="R21" s="25">
        <f t="shared" si="0"/>
        <v>68.08</v>
      </c>
      <c r="S21" s="53">
        <f t="shared" si="0"/>
        <v>51.98</v>
      </c>
    </row>
    <row r="22" spans="1:19" x14ac:dyDescent="0.25">
      <c r="A22" s="107"/>
      <c r="B22" s="52" t="s">
        <v>39</v>
      </c>
      <c r="C22" s="24">
        <f t="shared" si="1"/>
        <v>274.43</v>
      </c>
      <c r="D22" s="24">
        <f t="shared" si="0"/>
        <v>274.43</v>
      </c>
      <c r="E22" s="24">
        <f t="shared" si="0"/>
        <v>274.43</v>
      </c>
      <c r="F22" s="24">
        <f t="shared" si="0"/>
        <v>384.62</v>
      </c>
      <c r="G22" s="24">
        <f t="shared" si="0"/>
        <v>494.8</v>
      </c>
      <c r="H22" s="24">
        <f t="shared" si="0"/>
        <v>494.8</v>
      </c>
      <c r="I22" s="24">
        <f t="shared" si="0"/>
        <v>686.07</v>
      </c>
      <c r="J22" s="24">
        <f t="shared" si="0"/>
        <v>686.07</v>
      </c>
      <c r="K22" s="25">
        <f t="shared" si="0"/>
        <v>141.57</v>
      </c>
      <c r="L22" s="25">
        <f t="shared" si="0"/>
        <v>141.57</v>
      </c>
      <c r="M22" s="25">
        <f t="shared" si="0"/>
        <v>141.57</v>
      </c>
      <c r="N22" s="25">
        <f t="shared" si="0"/>
        <v>70.8</v>
      </c>
      <c r="O22" s="25">
        <f t="shared" si="0"/>
        <v>70.8</v>
      </c>
      <c r="P22" s="25">
        <f t="shared" si="0"/>
        <v>70.8</v>
      </c>
      <c r="Q22" s="25">
        <f t="shared" si="0"/>
        <v>70.8</v>
      </c>
      <c r="R22" s="25">
        <f t="shared" si="0"/>
        <v>70.8</v>
      </c>
      <c r="S22" s="53">
        <f t="shared" si="0"/>
        <v>51.98</v>
      </c>
    </row>
    <row r="23" spans="1:19" x14ac:dyDescent="0.25">
      <c r="A23" s="107"/>
      <c r="B23" s="52" t="s">
        <v>40</v>
      </c>
      <c r="C23" s="24">
        <f t="shared" si="1"/>
        <v>205.82</v>
      </c>
      <c r="D23" s="24">
        <f t="shared" si="0"/>
        <v>205.82</v>
      </c>
      <c r="E23" s="24">
        <f t="shared" si="0"/>
        <v>205.82</v>
      </c>
      <c r="F23" s="24">
        <f t="shared" si="0"/>
        <v>384.62</v>
      </c>
      <c r="G23" s="24">
        <f t="shared" si="0"/>
        <v>494.8</v>
      </c>
      <c r="H23" s="24">
        <f t="shared" si="0"/>
        <v>494.8</v>
      </c>
      <c r="I23" s="24">
        <f t="shared" si="0"/>
        <v>686.07</v>
      </c>
      <c r="J23" s="24">
        <f t="shared" si="0"/>
        <v>686.07</v>
      </c>
      <c r="K23" s="25">
        <f t="shared" si="0"/>
        <v>136.13</v>
      </c>
      <c r="L23" s="25">
        <f t="shared" si="0"/>
        <v>136.13</v>
      </c>
      <c r="M23" s="25">
        <f t="shared" si="0"/>
        <v>136.13</v>
      </c>
      <c r="N23" s="25">
        <f t="shared" si="0"/>
        <v>68.08</v>
      </c>
      <c r="O23" s="25">
        <f t="shared" si="0"/>
        <v>68.08</v>
      </c>
      <c r="P23" s="25">
        <f t="shared" si="0"/>
        <v>68.08</v>
      </c>
      <c r="Q23" s="25">
        <f t="shared" si="0"/>
        <v>68.08</v>
      </c>
      <c r="R23" s="25">
        <f t="shared" si="0"/>
        <v>68.08</v>
      </c>
      <c r="S23" s="53">
        <f t="shared" si="0"/>
        <v>51.98</v>
      </c>
    </row>
    <row r="24" spans="1:19" x14ac:dyDescent="0.25">
      <c r="A24" s="107"/>
      <c r="B24" s="52" t="s">
        <v>41</v>
      </c>
      <c r="C24" s="24">
        <f t="shared" si="1"/>
        <v>784.08</v>
      </c>
      <c r="D24" s="24">
        <f t="shared" si="0"/>
        <v>784.08</v>
      </c>
      <c r="E24" s="24">
        <f t="shared" si="0"/>
        <v>784.08</v>
      </c>
      <c r="F24" s="24">
        <f t="shared" si="0"/>
        <v>1465.2</v>
      </c>
      <c r="G24" s="24">
        <f t="shared" si="0"/>
        <v>1884.96</v>
      </c>
      <c r="H24" s="24">
        <f t="shared" si="0"/>
        <v>1884.96</v>
      </c>
      <c r="I24" s="24">
        <f t="shared" si="0"/>
        <v>2613.6</v>
      </c>
      <c r="J24" s="24">
        <f t="shared" si="0"/>
        <v>2613.6</v>
      </c>
      <c r="K24" s="25">
        <f t="shared" si="0"/>
        <v>435.6</v>
      </c>
      <c r="L24" s="25">
        <f t="shared" si="0"/>
        <v>435.6</v>
      </c>
      <c r="M24" s="25">
        <f t="shared" si="0"/>
        <v>435.6</v>
      </c>
      <c r="N24" s="25">
        <f t="shared" si="0"/>
        <v>217.84</v>
      </c>
      <c r="O24" s="25">
        <f t="shared" si="0"/>
        <v>217.84</v>
      </c>
      <c r="P24" s="25">
        <f t="shared" si="0"/>
        <v>217.84</v>
      </c>
      <c r="Q24" s="25">
        <f t="shared" si="0"/>
        <v>217.84</v>
      </c>
      <c r="R24" s="25">
        <f t="shared" si="0"/>
        <v>217.84</v>
      </c>
      <c r="S24" s="53">
        <f t="shared" si="0"/>
        <v>198</v>
      </c>
    </row>
    <row r="25" spans="1:19" x14ac:dyDescent="0.25">
      <c r="A25" s="107"/>
      <c r="B25" s="52" t="s">
        <v>42</v>
      </c>
      <c r="C25" s="24">
        <f t="shared" si="1"/>
        <v>254.83</v>
      </c>
      <c r="D25" s="24">
        <f t="shared" si="0"/>
        <v>254.83</v>
      </c>
      <c r="E25" s="24">
        <f t="shared" si="0"/>
        <v>254.83</v>
      </c>
      <c r="F25" s="24">
        <f t="shared" si="0"/>
        <v>476.19</v>
      </c>
      <c r="G25" s="24">
        <f t="shared" si="0"/>
        <v>612.61</v>
      </c>
      <c r="H25" s="24">
        <f t="shared" si="0"/>
        <v>612.61</v>
      </c>
      <c r="I25" s="24">
        <f t="shared" si="0"/>
        <v>849.42</v>
      </c>
      <c r="J25" s="24">
        <f t="shared" si="0"/>
        <v>849.42</v>
      </c>
      <c r="K25" s="25">
        <f t="shared" si="0"/>
        <v>152.46</v>
      </c>
      <c r="L25" s="25">
        <f t="shared" si="0"/>
        <v>152.46</v>
      </c>
      <c r="M25" s="25">
        <f t="shared" si="0"/>
        <v>152.46</v>
      </c>
      <c r="N25" s="25">
        <f t="shared" si="0"/>
        <v>76.239999999999995</v>
      </c>
      <c r="O25" s="25">
        <f t="shared" si="0"/>
        <v>76.239999999999995</v>
      </c>
      <c r="P25" s="25">
        <f t="shared" si="0"/>
        <v>76.239999999999995</v>
      </c>
      <c r="Q25" s="25">
        <f t="shared" si="0"/>
        <v>76.239999999999995</v>
      </c>
      <c r="R25" s="25">
        <f t="shared" si="0"/>
        <v>76.239999999999995</v>
      </c>
      <c r="S25" s="53">
        <f t="shared" si="0"/>
        <v>64.349999999999994</v>
      </c>
    </row>
    <row r="26" spans="1:19" ht="15.75" thickBot="1" x14ac:dyDescent="0.3">
      <c r="A26" s="107"/>
      <c r="B26" s="54" t="s">
        <v>43</v>
      </c>
      <c r="C26" s="55">
        <f t="shared" si="1"/>
        <v>1960.2</v>
      </c>
      <c r="D26" s="55">
        <f t="shared" si="0"/>
        <v>1960.2</v>
      </c>
      <c r="E26" s="55">
        <f t="shared" si="0"/>
        <v>1960.2</v>
      </c>
      <c r="F26" s="55">
        <f t="shared" si="0"/>
        <v>3663</v>
      </c>
      <c r="G26" s="55">
        <f t="shared" si="0"/>
        <v>4712.3999999999996</v>
      </c>
      <c r="H26" s="55">
        <f t="shared" si="0"/>
        <v>4712.3999999999996</v>
      </c>
      <c r="I26" s="55">
        <f t="shared" si="0"/>
        <v>6534</v>
      </c>
      <c r="J26" s="55">
        <f t="shared" si="0"/>
        <v>6534</v>
      </c>
      <c r="K26" s="56">
        <f t="shared" si="0"/>
        <v>1089</v>
      </c>
      <c r="L26" s="56">
        <f t="shared" si="0"/>
        <v>1089</v>
      </c>
      <c r="M26" s="56">
        <f t="shared" si="0"/>
        <v>1089</v>
      </c>
      <c r="N26" s="56">
        <f t="shared" si="0"/>
        <v>544.6</v>
      </c>
      <c r="O26" s="56">
        <f t="shared" si="0"/>
        <v>544.6</v>
      </c>
      <c r="P26" s="56">
        <f t="shared" si="0"/>
        <v>544.6</v>
      </c>
      <c r="Q26" s="56">
        <f t="shared" si="0"/>
        <v>544.6</v>
      </c>
      <c r="R26" s="56">
        <f t="shared" si="0"/>
        <v>544.6</v>
      </c>
      <c r="S26" s="57">
        <f t="shared" si="0"/>
        <v>495</v>
      </c>
    </row>
    <row r="30" spans="1:19" x14ac:dyDescent="0.25">
      <c r="C30" s="78"/>
      <c r="D30" s="71">
        <f>Arkusz1!E21</f>
        <v>0</v>
      </c>
      <c r="E30" s="78"/>
      <c r="F30" s="78"/>
      <c r="G30" s="71">
        <f>Arkusz1!H21</f>
        <v>0</v>
      </c>
      <c r="H30" s="78"/>
      <c r="I30" s="78"/>
      <c r="J30" s="71">
        <f>Arkusz1!K21</f>
        <v>0</v>
      </c>
    </row>
    <row r="31" spans="1:19" x14ac:dyDescent="0.25">
      <c r="C31" s="71">
        <f>Arkusz1!D22</f>
        <v>0</v>
      </c>
      <c r="D31" s="78"/>
      <c r="E31" s="71">
        <f>Arkusz1!F22</f>
        <v>0</v>
      </c>
      <c r="F31" s="71">
        <f>Arkusz1!G22</f>
        <v>0</v>
      </c>
      <c r="G31" s="78"/>
      <c r="H31" s="71">
        <f>Arkusz1!I22</f>
        <v>0</v>
      </c>
      <c r="I31" s="71">
        <f>Arkusz1!J22</f>
        <v>0</v>
      </c>
      <c r="J31" s="78"/>
    </row>
    <row r="32" spans="1:19" x14ac:dyDescent="0.25">
      <c r="C32" s="71">
        <f>Arkusz1!D23</f>
        <v>0</v>
      </c>
      <c r="D32" s="78"/>
      <c r="E32" s="71">
        <f>Arkusz1!F23</f>
        <v>0</v>
      </c>
      <c r="F32" s="71">
        <f>Arkusz1!G23</f>
        <v>0</v>
      </c>
      <c r="G32" s="78"/>
      <c r="H32" s="71">
        <f>Arkusz1!I23</f>
        <v>0</v>
      </c>
      <c r="I32" s="71">
        <f>Arkusz1!J23</f>
        <v>0</v>
      </c>
      <c r="J32" s="78"/>
    </row>
    <row r="33" spans="3:10" x14ac:dyDescent="0.25">
      <c r="C33" s="77">
        <f>Arkusz1!D24</f>
        <v>0</v>
      </c>
      <c r="D33" s="78"/>
      <c r="E33" s="71">
        <f>Arkusz1!F24</f>
        <v>0</v>
      </c>
      <c r="F33" s="71">
        <f>Arkusz1!G24</f>
        <v>0</v>
      </c>
      <c r="G33" s="78"/>
      <c r="H33" s="71">
        <f>Arkusz1!I24</f>
        <v>0</v>
      </c>
      <c r="I33" s="71">
        <f>Arkusz1!J24</f>
        <v>0</v>
      </c>
      <c r="J33" s="78"/>
    </row>
    <row r="34" spans="3:10" x14ac:dyDescent="0.25">
      <c r="C34" s="75"/>
      <c r="D34" s="76">
        <f>D30*D$6</f>
        <v>0</v>
      </c>
      <c r="E34" s="75"/>
      <c r="F34" s="75"/>
      <c r="G34" s="75"/>
      <c r="H34" s="75"/>
      <c r="I34" s="75"/>
      <c r="J34" s="75"/>
    </row>
    <row r="35" spans="3:10" x14ac:dyDescent="0.25">
      <c r="C35" s="75"/>
      <c r="D35" s="75"/>
      <c r="E35" s="75"/>
      <c r="F35" s="75"/>
      <c r="G35" s="76">
        <f>G30*G$6</f>
        <v>0</v>
      </c>
      <c r="H35" s="75"/>
      <c r="I35" s="75"/>
      <c r="J35" s="76">
        <f>J30*J$6</f>
        <v>0</v>
      </c>
    </row>
    <row r="36" spans="3:10" x14ac:dyDescent="0.25">
      <c r="C36" s="76">
        <f>C31*C$6</f>
        <v>0</v>
      </c>
      <c r="D36" s="75"/>
      <c r="E36" s="76">
        <f>E31*E$6</f>
        <v>0</v>
      </c>
      <c r="F36" s="75"/>
      <c r="G36" s="75"/>
      <c r="H36" s="75"/>
      <c r="I36" s="75"/>
      <c r="J36" s="75"/>
    </row>
    <row r="37" spans="3:10" x14ac:dyDescent="0.25">
      <c r="C37" s="75"/>
      <c r="D37" s="75"/>
      <c r="E37" s="75"/>
      <c r="F37" s="76">
        <f>F31*F$6</f>
        <v>0</v>
      </c>
      <c r="G37" s="75"/>
      <c r="H37" s="76">
        <f>H31*H$6</f>
        <v>0</v>
      </c>
      <c r="I37" s="76">
        <f>I31*I$6</f>
        <v>0</v>
      </c>
      <c r="J37" s="75"/>
    </row>
    <row r="38" spans="3:10" x14ac:dyDescent="0.25">
      <c r="C38" s="76">
        <f>C32*C$6</f>
        <v>0</v>
      </c>
      <c r="D38" s="75"/>
      <c r="E38" s="76">
        <f>E32*E$6</f>
        <v>0</v>
      </c>
      <c r="F38" s="75"/>
      <c r="G38" s="75"/>
      <c r="H38" s="75"/>
      <c r="I38" s="75"/>
      <c r="J38" s="75"/>
    </row>
    <row r="39" spans="3:10" x14ac:dyDescent="0.25">
      <c r="C39" s="75"/>
      <c r="D39" s="75"/>
      <c r="E39" s="75"/>
      <c r="F39" s="76">
        <f>F32*F$6</f>
        <v>0</v>
      </c>
      <c r="G39" s="75"/>
      <c r="H39" s="76">
        <f>H32*H$6</f>
        <v>0</v>
      </c>
      <c r="I39" s="76">
        <f>I32*I$6</f>
        <v>0</v>
      </c>
      <c r="J39" s="75"/>
    </row>
    <row r="40" spans="3:10" x14ac:dyDescent="0.25">
      <c r="C40" s="76">
        <f>C33*C$6</f>
        <v>0</v>
      </c>
      <c r="D40" s="75"/>
      <c r="E40" s="76">
        <f>E33*E$6</f>
        <v>0</v>
      </c>
      <c r="F40" s="75"/>
      <c r="G40" s="75"/>
      <c r="H40" s="75"/>
      <c r="I40" s="75"/>
      <c r="J40" s="75"/>
    </row>
    <row r="41" spans="3:10" x14ac:dyDescent="0.25">
      <c r="C41" s="75"/>
      <c r="D41" s="75"/>
      <c r="E41" s="75"/>
      <c r="F41" s="76">
        <f>F33*F$6</f>
        <v>0</v>
      </c>
      <c r="G41" s="75"/>
      <c r="H41" s="76">
        <f>H33*H$6</f>
        <v>0</v>
      </c>
      <c r="I41" s="76">
        <f>I33*I$6</f>
        <v>0</v>
      </c>
      <c r="J41" s="75"/>
    </row>
    <row r="43" spans="3:10" x14ac:dyDescent="0.25">
      <c r="C43" s="71">
        <f>Arkusz1!D49</f>
        <v>0</v>
      </c>
      <c r="D43" s="71">
        <f>Arkusz1!E49</f>
        <v>0</v>
      </c>
      <c r="E43" s="71">
        <f>Arkusz1!F49</f>
        <v>0</v>
      </c>
      <c r="F43" s="71">
        <f>Arkusz1!G49</f>
        <v>0</v>
      </c>
      <c r="G43" s="71">
        <f>Arkusz1!H49</f>
        <v>0</v>
      </c>
      <c r="H43" s="71">
        <f>Arkusz1!I49</f>
        <v>0</v>
      </c>
      <c r="I43" s="71">
        <f>Arkusz1!J49</f>
        <v>0</v>
      </c>
      <c r="J43" s="71">
        <f>Arkusz1!K49</f>
        <v>0</v>
      </c>
    </row>
    <row r="44" spans="3:10" x14ac:dyDescent="0.25">
      <c r="C44" s="68">
        <f>C43*K$6</f>
        <v>0</v>
      </c>
      <c r="D44" s="68">
        <f t="shared" ref="D44:I44" si="2">D43*L$6</f>
        <v>0</v>
      </c>
      <c r="E44" s="68">
        <f t="shared" si="2"/>
        <v>0</v>
      </c>
      <c r="F44" s="68">
        <f t="shared" si="2"/>
        <v>0</v>
      </c>
      <c r="G44" s="68">
        <f t="shared" si="2"/>
        <v>0</v>
      </c>
      <c r="H44" s="68">
        <f t="shared" si="2"/>
        <v>0</v>
      </c>
      <c r="I44" s="68">
        <f t="shared" si="2"/>
        <v>0</v>
      </c>
      <c r="J44" s="68">
        <f>J43*R$6</f>
        <v>0</v>
      </c>
    </row>
    <row r="46" spans="3:10" x14ac:dyDescent="0.25">
      <c r="C46" s="71">
        <f>Arkusz1!D61</f>
        <v>0</v>
      </c>
      <c r="D46" s="71">
        <f>Arkusz1!E61</f>
        <v>0</v>
      </c>
      <c r="E46" s="71">
        <f>Arkusz1!F61</f>
        <v>0</v>
      </c>
      <c r="F46" s="71">
        <f>Arkusz1!G61</f>
        <v>0</v>
      </c>
      <c r="G46" s="71">
        <f>Arkusz1!H61</f>
        <v>0</v>
      </c>
      <c r="H46" s="71">
        <f>Arkusz1!I61</f>
        <v>0</v>
      </c>
      <c r="I46" s="71">
        <f>Arkusz1!J61</f>
        <v>0</v>
      </c>
      <c r="J46" s="71">
        <f>Arkusz1!K61</f>
        <v>0</v>
      </c>
    </row>
    <row r="47" spans="3:10" x14ac:dyDescent="0.25">
      <c r="C47" s="71">
        <f>Arkusz1!D62</f>
        <v>0</v>
      </c>
      <c r="D47" s="71">
        <f>Arkusz1!E62</f>
        <v>0</v>
      </c>
      <c r="E47" s="71">
        <f>Arkusz1!F62</f>
        <v>0</v>
      </c>
      <c r="F47" s="71">
        <f>Arkusz1!G62</f>
        <v>0</v>
      </c>
      <c r="G47" s="71">
        <f>Arkusz1!H62</f>
        <v>0</v>
      </c>
      <c r="H47" s="71">
        <f>Arkusz1!I62</f>
        <v>0</v>
      </c>
      <c r="I47" s="71">
        <f>Arkusz1!J62</f>
        <v>0</v>
      </c>
      <c r="J47" s="71">
        <f>Arkusz1!K62</f>
        <v>0</v>
      </c>
    </row>
    <row r="48" spans="3:10" x14ac:dyDescent="0.25">
      <c r="C48" s="78"/>
      <c r="D48" s="78"/>
      <c r="E48" s="78"/>
      <c r="F48" s="78"/>
      <c r="G48" s="71">
        <f>Arkusz1!H63</f>
        <v>0</v>
      </c>
      <c r="H48" s="71">
        <f>Arkusz1!I63</f>
        <v>0</v>
      </c>
      <c r="I48" s="78"/>
      <c r="J48" s="71">
        <f>Arkusz1!K63</f>
        <v>0</v>
      </c>
    </row>
    <row r="49" spans="3:10" x14ac:dyDescent="0.25">
      <c r="C49" s="68">
        <f>C46*C$6</f>
        <v>0</v>
      </c>
      <c r="D49" s="68">
        <f>D46*D$6</f>
        <v>0</v>
      </c>
      <c r="E49" s="68">
        <f>E46*E$6</f>
        <v>0</v>
      </c>
      <c r="F49" s="75"/>
      <c r="G49" s="75"/>
      <c r="H49" s="75"/>
      <c r="I49" s="75"/>
      <c r="J49" s="75"/>
    </row>
    <row r="50" spans="3:10" x14ac:dyDescent="0.25">
      <c r="C50" s="75"/>
      <c r="D50" s="75"/>
      <c r="E50" s="75"/>
      <c r="F50" s="68">
        <f>F46*F$6</f>
        <v>0</v>
      </c>
      <c r="G50" s="68">
        <f>G46*G$6</f>
        <v>0</v>
      </c>
      <c r="H50" s="68">
        <f>H46*H$6</f>
        <v>0</v>
      </c>
      <c r="I50" s="68">
        <f>I46*I$6</f>
        <v>0</v>
      </c>
      <c r="J50" s="68">
        <f>J46*J$6</f>
        <v>0</v>
      </c>
    </row>
    <row r="51" spans="3:10" x14ac:dyDescent="0.25">
      <c r="C51" s="68">
        <f t="shared" ref="C51:J51" si="3">C47*K$6</f>
        <v>0</v>
      </c>
      <c r="D51" s="68">
        <f t="shared" si="3"/>
        <v>0</v>
      </c>
      <c r="E51" s="68">
        <f t="shared" si="3"/>
        <v>0</v>
      </c>
      <c r="F51" s="68">
        <f t="shared" si="3"/>
        <v>0</v>
      </c>
      <c r="G51" s="68">
        <f t="shared" si="3"/>
        <v>0</v>
      </c>
      <c r="H51" s="68">
        <f t="shared" si="3"/>
        <v>0</v>
      </c>
      <c r="I51" s="68">
        <f t="shared" si="3"/>
        <v>0</v>
      </c>
      <c r="J51" s="68">
        <f t="shared" si="3"/>
        <v>0</v>
      </c>
    </row>
    <row r="52" spans="3:10" x14ac:dyDescent="0.25">
      <c r="C52" s="75"/>
      <c r="D52" s="75"/>
      <c r="E52" s="75"/>
      <c r="F52" s="75"/>
      <c r="G52" s="68">
        <f>G48*$S$6</f>
        <v>0</v>
      </c>
      <c r="H52" s="68">
        <f>H48*$S$6</f>
        <v>0</v>
      </c>
      <c r="I52" s="80"/>
      <c r="J52" s="68">
        <f>J48*$S$6</f>
        <v>0</v>
      </c>
    </row>
  </sheetData>
  <protectedRanges>
    <protectedRange sqref="C30:J33" name="Rozstęp7_1_1"/>
    <protectedRange sqref="C43:J43" name="Rozstęp26"/>
    <protectedRange sqref="C46:J48" name="Rozstęp28_4"/>
    <protectedRange sqref="C34:J41" name="Rozstęp7_2_1"/>
    <protectedRange sqref="C44:J44" name="Rozstęp26_2"/>
    <protectedRange sqref="C49:J52" name="Rozstęp28_2"/>
  </protectedRanges>
  <mergeCells count="2">
    <mergeCell ref="A9:A17"/>
    <mergeCell ref="A18:A26"/>
  </mergeCells>
  <dataValidations count="2">
    <dataValidation allowBlank="1" showErrorMessage="1" sqref="B6:S17 B18:B26" xr:uid="{00000000-0002-0000-0100-000003000000}"/>
    <dataValidation allowBlank="1" showInputMessage="1" showErrorMessage="1" error="Kwota nie może być wyższa od iloczynu liczby uczniów oraz kwoty na ucznia" sqref="C34:J41 C44:J44 C49:J52" xr:uid="{B0FB9189-8367-4FF1-B817-492F351DF279}"/>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Nazwane zakresy</vt:lpstr>
      </vt:variant>
      <vt:variant>
        <vt:i4>2</vt:i4>
      </vt:variant>
    </vt:vector>
  </HeadingPairs>
  <TitlesOfParts>
    <vt:vector size="4" baseType="lpstr">
      <vt:lpstr>Arkusz1</vt:lpstr>
      <vt:lpstr>Arkusz2</vt:lpstr>
      <vt:lpstr>Arkusz1!_ftn1</vt:lpstr>
      <vt:lpstr>Arkusz1!_ftnref1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Anonim</dc:creator>
  <cp:lastModifiedBy>Pracownik</cp:lastModifiedBy>
  <cp:lastPrinted>2024-04-04T11:08:55Z</cp:lastPrinted>
  <dcterms:created xsi:type="dcterms:W3CDTF">2023-05-16T07:50:15Z</dcterms:created>
  <dcterms:modified xsi:type="dcterms:W3CDTF">2024-04-04T11:10:06Z</dcterms:modified>
</cp:coreProperties>
</file>