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Z508" i="36" l="1"/>
  <c r="W508" i="36"/>
  <c r="V508" i="36"/>
  <c r="S508" i="36"/>
  <c r="R508" i="36"/>
  <c r="Q508" i="36"/>
  <c r="P508" i="36"/>
  <c r="M508" i="36"/>
  <c r="L508" i="36"/>
  <c r="K508" i="36"/>
  <c r="J508" i="36"/>
  <c r="I508" i="36"/>
  <c r="H508" i="36"/>
  <c r="G508" i="36"/>
  <c r="F508" i="36"/>
  <c r="E508" i="36"/>
  <c r="D508" i="36"/>
  <c r="C508" i="36"/>
  <c r="B508" i="36"/>
  <c r="Z507" i="36"/>
  <c r="W507" i="36"/>
  <c r="V507" i="36"/>
  <c r="S507" i="36"/>
  <c r="R507" i="36"/>
  <c r="Q507" i="36"/>
  <c r="P507" i="36"/>
  <c r="M507" i="36"/>
  <c r="L507" i="36"/>
  <c r="K507" i="36"/>
  <c r="J507" i="36"/>
  <c r="I507" i="36"/>
  <c r="H507" i="36"/>
  <c r="G507" i="36"/>
  <c r="F507" i="36"/>
  <c r="E507" i="36"/>
  <c r="D507" i="36"/>
  <c r="C507" i="36"/>
  <c r="B507" i="36"/>
  <c r="Z506" i="36"/>
  <c r="W506" i="36"/>
  <c r="V506" i="36"/>
  <c r="S506" i="36"/>
  <c r="R506" i="36"/>
  <c r="Q506" i="36"/>
  <c r="P506" i="36"/>
  <c r="M506" i="36"/>
  <c r="L506" i="36"/>
  <c r="K506" i="36"/>
  <c r="J506" i="36"/>
  <c r="I506" i="36"/>
  <c r="H506" i="36"/>
  <c r="G506" i="36"/>
  <c r="F506" i="36"/>
  <c r="E506" i="36"/>
  <c r="D506" i="36"/>
  <c r="C506" i="36"/>
  <c r="B506" i="36"/>
  <c r="Z505" i="36"/>
  <c r="W505" i="36"/>
  <c r="V505" i="36"/>
  <c r="S505" i="36"/>
  <c r="R505" i="36"/>
  <c r="Q505" i="36"/>
  <c r="P505" i="36"/>
  <c r="M505" i="36"/>
  <c r="L505" i="36"/>
  <c r="K505" i="36"/>
  <c r="J505" i="36"/>
  <c r="I505" i="36"/>
  <c r="H505" i="36"/>
  <c r="G505" i="36"/>
  <c r="F505" i="36"/>
  <c r="E505" i="36"/>
  <c r="D505" i="36"/>
  <c r="C505" i="36"/>
  <c r="B505" i="36"/>
  <c r="Z504" i="36"/>
  <c r="W504" i="36"/>
  <c r="V504" i="36"/>
  <c r="S504" i="36"/>
  <c r="R504" i="36"/>
  <c r="Q504" i="36"/>
  <c r="P504" i="36"/>
  <c r="M504" i="36"/>
  <c r="L504" i="36"/>
  <c r="K504" i="36"/>
  <c r="J504" i="36"/>
  <c r="I504" i="36"/>
  <c r="H504" i="36"/>
  <c r="G504" i="36"/>
  <c r="F504" i="36"/>
  <c r="E504" i="36"/>
  <c r="D504" i="36"/>
  <c r="C504" i="36"/>
  <c r="B504" i="36"/>
  <c r="Z503" i="36"/>
  <c r="W503" i="36"/>
  <c r="V503" i="36"/>
  <c r="S503" i="36"/>
  <c r="R503" i="36"/>
  <c r="Q503" i="36"/>
  <c r="P503" i="36"/>
  <c r="M503" i="36"/>
  <c r="L503" i="36"/>
  <c r="K503" i="36"/>
  <c r="J503" i="36"/>
  <c r="I503" i="36"/>
  <c r="H503" i="36"/>
  <c r="G503" i="36"/>
  <c r="F503" i="36"/>
  <c r="E503" i="36"/>
  <c r="D503" i="36"/>
  <c r="C503" i="36"/>
  <c r="B503" i="36"/>
  <c r="Z502" i="36"/>
  <c r="W502" i="36"/>
  <c r="V502" i="36"/>
  <c r="S502" i="36"/>
  <c r="R502" i="36"/>
  <c r="Q502" i="36"/>
  <c r="P502" i="36"/>
  <c r="M502" i="36"/>
  <c r="L502" i="36"/>
  <c r="K502" i="36"/>
  <c r="J502" i="36"/>
  <c r="I502" i="36"/>
  <c r="H502" i="36"/>
  <c r="G502" i="36"/>
  <c r="F502" i="36"/>
  <c r="E502" i="36"/>
  <c r="D502" i="36"/>
  <c r="C502" i="36"/>
  <c r="B502" i="36"/>
  <c r="Z344" i="36"/>
  <c r="W344" i="36"/>
  <c r="V344" i="36"/>
  <c r="S344" i="36"/>
  <c r="R344" i="36"/>
  <c r="Q344" i="36"/>
  <c r="P344" i="36"/>
  <c r="M344" i="36"/>
  <c r="L344" i="36"/>
  <c r="K344" i="36"/>
  <c r="J344" i="36"/>
  <c r="I344" i="36"/>
  <c r="H344" i="36"/>
  <c r="G344" i="36"/>
  <c r="F344" i="36"/>
  <c r="E344" i="36"/>
  <c r="D344" i="36"/>
  <c r="C344" i="36"/>
  <c r="B344" i="36"/>
  <c r="Z343" i="36"/>
  <c r="W343" i="36"/>
  <c r="V343" i="36"/>
  <c r="S343" i="36"/>
  <c r="R343" i="36"/>
  <c r="Q343" i="36"/>
  <c r="P343" i="36"/>
  <c r="M343" i="36"/>
  <c r="L343" i="36"/>
  <c r="K343" i="36"/>
  <c r="J343" i="36"/>
  <c r="I343" i="36"/>
  <c r="H343" i="36"/>
  <c r="G343" i="36"/>
  <c r="F343" i="36"/>
  <c r="E343" i="36"/>
  <c r="D343" i="36"/>
  <c r="C343" i="36"/>
  <c r="B343" i="36"/>
  <c r="Z342" i="36"/>
  <c r="W342" i="36"/>
  <c r="V342" i="36"/>
  <c r="S342" i="36"/>
  <c r="R342" i="36"/>
  <c r="Q342" i="36"/>
  <c r="P342" i="36"/>
  <c r="M342" i="36"/>
  <c r="L342" i="36"/>
  <c r="K342" i="36"/>
  <c r="I342" i="36"/>
  <c r="H342" i="36"/>
  <c r="G342" i="36"/>
  <c r="F342" i="36"/>
  <c r="E342" i="36"/>
  <c r="D342" i="36"/>
  <c r="C342" i="36"/>
  <c r="B342" i="36"/>
  <c r="Z341" i="36"/>
  <c r="W341" i="36"/>
  <c r="V341" i="36"/>
  <c r="S341" i="36"/>
  <c r="R341" i="36"/>
  <c r="Q341" i="36"/>
  <c r="P341" i="36"/>
  <c r="M341" i="36"/>
  <c r="L341" i="36"/>
  <c r="K341" i="36"/>
  <c r="J341" i="36"/>
  <c r="I341" i="36"/>
  <c r="H341" i="36"/>
  <c r="G341" i="36"/>
  <c r="F341" i="36"/>
  <c r="E341" i="36"/>
  <c r="D341" i="36"/>
  <c r="C341" i="36"/>
  <c r="B341" i="36"/>
  <c r="Z340" i="36"/>
  <c r="W340" i="36"/>
  <c r="V340" i="36"/>
  <c r="S340" i="36"/>
  <c r="R340" i="36"/>
  <c r="Q340" i="36"/>
  <c r="P340" i="36"/>
  <c r="M340" i="36"/>
  <c r="L340" i="36"/>
  <c r="K340" i="36"/>
  <c r="J340" i="36"/>
  <c r="I340" i="36"/>
  <c r="H340" i="36"/>
  <c r="G340" i="36"/>
  <c r="F340" i="36"/>
  <c r="E340" i="36"/>
  <c r="D340" i="36"/>
  <c r="C340" i="36"/>
  <c r="B340" i="36"/>
  <c r="Z339" i="36"/>
  <c r="W339" i="36"/>
  <c r="V339" i="36"/>
  <c r="S339" i="36"/>
  <c r="R339" i="36"/>
  <c r="Q339" i="36"/>
  <c r="P339" i="36"/>
  <c r="M339" i="36"/>
  <c r="L339" i="36"/>
  <c r="K339" i="36"/>
  <c r="J339" i="36"/>
  <c r="I339" i="36"/>
  <c r="H339" i="36"/>
  <c r="G339" i="36"/>
  <c r="F339" i="36"/>
  <c r="E339" i="36"/>
  <c r="D339" i="36"/>
  <c r="C339" i="36"/>
  <c r="B339" i="36"/>
  <c r="Z338" i="36"/>
  <c r="W338" i="36"/>
  <c r="V338" i="36"/>
  <c r="S338" i="36"/>
  <c r="R338" i="36"/>
  <c r="Q338" i="36"/>
  <c r="P338" i="36"/>
  <c r="M338" i="36"/>
  <c r="L338" i="36"/>
  <c r="K338" i="36"/>
  <c r="J338" i="36"/>
  <c r="I338" i="36"/>
  <c r="H338" i="36"/>
  <c r="G338" i="36"/>
  <c r="F338" i="36"/>
  <c r="E338" i="36"/>
  <c r="D338" i="36"/>
  <c r="C338" i="36"/>
  <c r="B338" i="36"/>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J334" i="36" l="1"/>
  <c r="J333" i="36"/>
  <c r="M322" i="36" l="1"/>
  <c r="B496" i="36"/>
  <c r="B334" i="36"/>
  <c r="B333" i="36"/>
  <c r="B332" i="36"/>
  <c r="H334" i="36"/>
  <c r="G334" i="36"/>
  <c r="H333" i="36"/>
  <c r="G333" i="36"/>
  <c r="H332" i="36"/>
  <c r="G332" i="36"/>
  <c r="H331" i="36"/>
  <c r="G331" i="36"/>
  <c r="H330" i="36"/>
  <c r="G330" i="36"/>
  <c r="H329" i="36"/>
  <c r="G329" i="36"/>
  <c r="H328" i="36"/>
  <c r="G328" i="36"/>
  <c r="M324" i="36"/>
  <c r="M323" i="36"/>
  <c r="Q498" i="36" l="1"/>
  <c r="H498" i="36"/>
  <c r="G498" i="36"/>
  <c r="H497" i="36"/>
  <c r="G497" i="36"/>
  <c r="H496" i="36"/>
  <c r="G496" i="36"/>
  <c r="H495" i="36"/>
  <c r="G495" i="36"/>
  <c r="H494" i="36"/>
  <c r="G494" i="36"/>
  <c r="H493" i="36"/>
  <c r="G493" i="36"/>
  <c r="H492" i="36"/>
  <c r="G492" i="36"/>
  <c r="Z334" i="36"/>
  <c r="Z498" i="36" s="1"/>
  <c r="W334" i="36"/>
  <c r="W498" i="36" s="1"/>
  <c r="V334" i="36"/>
  <c r="V498" i="36" s="1"/>
  <c r="S334" i="36"/>
  <c r="S498" i="36" s="1"/>
  <c r="R334" i="36"/>
  <c r="R498" i="36" s="1"/>
  <c r="Q334" i="36"/>
  <c r="P334" i="36"/>
  <c r="P498" i="36" s="1"/>
  <c r="M334" i="36"/>
  <c r="M498" i="36" s="1"/>
  <c r="L334" i="36"/>
  <c r="L498" i="36" s="1"/>
  <c r="K334" i="36"/>
  <c r="K498" i="36" s="1"/>
  <c r="J498" i="36"/>
  <c r="I334" i="36"/>
  <c r="I498" i="36" s="1"/>
  <c r="F334" i="36"/>
  <c r="F498" i="36" s="1"/>
  <c r="E334" i="36"/>
  <c r="E498" i="36" s="1"/>
  <c r="D334" i="36"/>
  <c r="D498" i="36" s="1"/>
  <c r="C334" i="36"/>
  <c r="C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497" i="36"/>
  <c r="I333" i="36"/>
  <c r="I497" i="36" s="1"/>
  <c r="F333" i="36"/>
  <c r="F497" i="36" s="1"/>
  <c r="E333" i="36"/>
  <c r="E497" i="36" s="1"/>
  <c r="D333" i="36"/>
  <c r="D497" i="36" s="1"/>
  <c r="C333" i="36"/>
  <c r="C497" i="36" s="1"/>
  <c r="B498" i="36"/>
  <c r="Z332" i="36"/>
  <c r="Z496" i="36" s="1"/>
  <c r="W332" i="36"/>
  <c r="W496" i="36" s="1"/>
  <c r="V332" i="36"/>
  <c r="V496" i="36" s="1"/>
  <c r="S332" i="36"/>
  <c r="S496" i="36" s="1"/>
  <c r="R332" i="36"/>
  <c r="R496" i="36" s="1"/>
  <c r="Q332" i="36"/>
  <c r="Q496" i="36" s="1"/>
  <c r="P332" i="36"/>
  <c r="P496" i="36" s="1"/>
  <c r="M332" i="36"/>
  <c r="M496" i="36" s="1"/>
  <c r="L332" i="36"/>
  <c r="L496" i="36" s="1"/>
  <c r="K332" i="36"/>
  <c r="K496" i="36" s="1"/>
  <c r="J496" i="36"/>
  <c r="I332" i="36"/>
  <c r="I496" i="36" s="1"/>
  <c r="F332" i="36"/>
  <c r="F496" i="36" s="1"/>
  <c r="E332" i="36"/>
  <c r="E496" i="36" s="1"/>
  <c r="D332" i="36"/>
  <c r="D496" i="36" s="1"/>
  <c r="C332" i="36"/>
  <c r="C496" i="36" s="1"/>
  <c r="B497" i="36"/>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F328" i="36"/>
  <c r="F492" i="36" s="1"/>
  <c r="E328" i="36"/>
  <c r="E492" i="36" s="1"/>
  <c r="D328" i="36"/>
  <c r="D492" i="36" s="1"/>
  <c r="C328" i="36"/>
  <c r="C492" i="36" s="1"/>
  <c r="B328" i="36"/>
  <c r="B492" i="36" s="1"/>
  <c r="B181" i="36"/>
  <c r="C181" i="36"/>
  <c r="D181" i="36"/>
  <c r="E181" i="36"/>
  <c r="F181" i="36"/>
  <c r="G181" i="36"/>
  <c r="H181" i="36"/>
  <c r="I181" i="36"/>
  <c r="J181" i="36"/>
  <c r="K181" i="36"/>
  <c r="L181" i="36"/>
  <c r="M181" i="36"/>
  <c r="P181" i="36"/>
  <c r="Q181" i="36"/>
  <c r="R181" i="36"/>
  <c r="S181" i="36"/>
  <c r="V181" i="36"/>
  <c r="W181" i="36"/>
  <c r="Z181" i="36"/>
  <c r="B182" i="36"/>
  <c r="C182" i="36"/>
  <c r="D182" i="36"/>
  <c r="E182" i="36"/>
  <c r="F182" i="36"/>
  <c r="G182" i="36"/>
  <c r="H182" i="36"/>
  <c r="I182" i="36"/>
  <c r="J182" i="36"/>
  <c r="K182" i="36"/>
  <c r="L182" i="36"/>
  <c r="M182" i="36"/>
  <c r="P182" i="36"/>
  <c r="Q182" i="36"/>
  <c r="R182" i="36"/>
  <c r="S182" i="36"/>
  <c r="V182" i="36"/>
  <c r="W182" i="36"/>
  <c r="Z182" i="36"/>
  <c r="B183" i="36"/>
  <c r="C183" i="36"/>
  <c r="D183" i="36"/>
  <c r="E183" i="36"/>
  <c r="F183" i="36"/>
  <c r="G183" i="36"/>
  <c r="H183" i="36"/>
  <c r="I183" i="36"/>
  <c r="J183" i="36"/>
  <c r="K183" i="36"/>
  <c r="L183" i="36"/>
  <c r="M183" i="36"/>
  <c r="P183" i="36"/>
  <c r="Q183" i="36"/>
  <c r="R183" i="36"/>
  <c r="S183" i="36"/>
  <c r="V183" i="36"/>
  <c r="W183" i="36"/>
  <c r="Z183" i="36"/>
  <c r="K324" i="36" l="1"/>
  <c r="K323" i="36"/>
  <c r="K322" i="36"/>
  <c r="J322" i="36"/>
  <c r="J324" i="36"/>
  <c r="J32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22" i="36" l="1"/>
  <c r="M319" i="36" l="1"/>
  <c r="M483" i="36" s="1"/>
  <c r="M320" i="36"/>
  <c r="M484" i="36" s="1"/>
  <c r="M321" i="36"/>
  <c r="M485" i="36" s="1"/>
  <c r="M487" i="36"/>
  <c r="M488" i="36"/>
  <c r="M318" i="36"/>
  <c r="M482" i="36" s="1"/>
  <c r="L319" i="36"/>
  <c r="L483" i="36" s="1"/>
  <c r="L320" i="36"/>
  <c r="L484" i="36" s="1"/>
  <c r="L321" i="36"/>
  <c r="L485" i="36" s="1"/>
  <c r="L322" i="36"/>
  <c r="L486" i="36" s="1"/>
  <c r="L323" i="36"/>
  <c r="L487" i="36" s="1"/>
  <c r="L324" i="36"/>
  <c r="L488" i="36" s="1"/>
  <c r="L318" i="36"/>
  <c r="L482" i="36" s="1"/>
  <c r="K319" i="36"/>
  <c r="K483" i="36" s="1"/>
  <c r="K320" i="36"/>
  <c r="K484" i="36" s="1"/>
  <c r="K321" i="36"/>
  <c r="K485" i="36" s="1"/>
  <c r="K486" i="36"/>
  <c r="K487" i="36"/>
  <c r="K488" i="36"/>
  <c r="K318" i="36"/>
  <c r="K482" i="36" s="1"/>
  <c r="J319" i="36"/>
  <c r="J483" i="36" s="1"/>
  <c r="J320" i="36"/>
  <c r="J484" i="36" s="1"/>
  <c r="J321" i="36"/>
  <c r="J485" i="36" s="1"/>
  <c r="J486" i="36"/>
  <c r="J487" i="36"/>
  <c r="J488" i="36"/>
  <c r="J318" i="36"/>
  <c r="J482" i="36" s="1"/>
  <c r="I319" i="36"/>
  <c r="I483" i="36" s="1"/>
  <c r="I320" i="36"/>
  <c r="I484" i="36" s="1"/>
  <c r="I321" i="36"/>
  <c r="I485" i="36" s="1"/>
  <c r="I322" i="36"/>
  <c r="I486" i="36" s="1"/>
  <c r="I323" i="36"/>
  <c r="I487" i="36" s="1"/>
  <c r="I324" i="36"/>
  <c r="I488" i="36" s="1"/>
  <c r="I318" i="36"/>
  <c r="I482" i="36" s="1"/>
  <c r="H483" i="36"/>
  <c r="H484" i="36"/>
  <c r="H485" i="36"/>
  <c r="H486" i="36"/>
  <c r="H487" i="36"/>
  <c r="H488" i="36"/>
  <c r="H482" i="36"/>
  <c r="G483" i="36"/>
  <c r="G484" i="36"/>
  <c r="G485" i="36"/>
  <c r="G486" i="36"/>
  <c r="G487" i="36"/>
  <c r="G488" i="36"/>
  <c r="G482" i="36"/>
  <c r="F319" i="36"/>
  <c r="F483" i="36" s="1"/>
  <c r="F320" i="36"/>
  <c r="F484" i="36" s="1"/>
  <c r="F321" i="36"/>
  <c r="F485" i="36" s="1"/>
  <c r="F322" i="36"/>
  <c r="F486" i="36" s="1"/>
  <c r="F323" i="36"/>
  <c r="F487" i="36" s="1"/>
  <c r="F324" i="36"/>
  <c r="F488" i="36" s="1"/>
  <c r="F318" i="36"/>
  <c r="F482" i="36" s="1"/>
  <c r="E319" i="36"/>
  <c r="E483" i="36" s="1"/>
  <c r="E320" i="36"/>
  <c r="E484" i="36" s="1"/>
  <c r="E321" i="36"/>
  <c r="E485" i="36" s="1"/>
  <c r="E322" i="36"/>
  <c r="E486" i="36" s="1"/>
  <c r="E323" i="36"/>
  <c r="E487" i="36" s="1"/>
  <c r="E324" i="36"/>
  <c r="E488" i="36" s="1"/>
  <c r="E318" i="36"/>
  <c r="E482" i="36" s="1"/>
  <c r="D318" i="36"/>
  <c r="D482" i="36" s="1"/>
  <c r="S319" i="36"/>
  <c r="S483" i="36" s="1"/>
  <c r="S320" i="36"/>
  <c r="S484" i="36" s="1"/>
  <c r="S321" i="36"/>
  <c r="S485" i="36" s="1"/>
  <c r="S322" i="36"/>
  <c r="S486" i="36" s="1"/>
  <c r="S323" i="36"/>
  <c r="S487" i="36" s="1"/>
  <c r="S324" i="36"/>
  <c r="S488" i="36" s="1"/>
  <c r="S318" i="36"/>
  <c r="S482" i="36" s="1"/>
  <c r="R319" i="36"/>
  <c r="R483" i="36" s="1"/>
  <c r="R320" i="36"/>
  <c r="R484" i="36" s="1"/>
  <c r="R321" i="36"/>
  <c r="R485" i="36" s="1"/>
  <c r="R322" i="36"/>
  <c r="R486" i="36" s="1"/>
  <c r="R323" i="36"/>
  <c r="R487" i="36" s="1"/>
  <c r="R324" i="36"/>
  <c r="R488" i="36" s="1"/>
  <c r="R318" i="36"/>
  <c r="R482" i="36" s="1"/>
  <c r="Q319" i="36"/>
  <c r="Q483" i="36" s="1"/>
  <c r="Q320" i="36"/>
  <c r="Q484" i="36" s="1"/>
  <c r="Q321" i="36"/>
  <c r="Q485" i="36" s="1"/>
  <c r="Q322" i="36"/>
  <c r="Q486" i="36" s="1"/>
  <c r="Q323" i="36"/>
  <c r="Q487" i="36" s="1"/>
  <c r="Q324" i="36"/>
  <c r="Q488" i="36" s="1"/>
  <c r="Q318" i="36"/>
  <c r="Q482" i="36" s="1"/>
  <c r="P319" i="36"/>
  <c r="P483" i="36" s="1"/>
  <c r="P320" i="36"/>
  <c r="P484" i="36" s="1"/>
  <c r="P321" i="36"/>
  <c r="P485" i="36" s="1"/>
  <c r="P322" i="36"/>
  <c r="P486" i="36" s="1"/>
  <c r="P323" i="36"/>
  <c r="P487" i="36" s="1"/>
  <c r="P324" i="36"/>
  <c r="P488" i="36" s="1"/>
  <c r="P318" i="36"/>
  <c r="P482" i="36" s="1"/>
  <c r="V319" i="36"/>
  <c r="V483" i="36" s="1"/>
  <c r="V320" i="36"/>
  <c r="V484" i="36" s="1"/>
  <c r="V321" i="36"/>
  <c r="V485" i="36" s="1"/>
  <c r="V322" i="36"/>
  <c r="V486" i="36" s="1"/>
  <c r="V323" i="36"/>
  <c r="V487" i="36" s="1"/>
  <c r="V324" i="36"/>
  <c r="V488" i="36" s="1"/>
  <c r="V318" i="36"/>
  <c r="V482" i="36" s="1"/>
  <c r="W319" i="36"/>
  <c r="W483" i="36" s="1"/>
  <c r="W320" i="36"/>
  <c r="W484" i="36" s="1"/>
  <c r="W321" i="36"/>
  <c r="W485" i="36" s="1"/>
  <c r="W322" i="36"/>
  <c r="W486" i="36" s="1"/>
  <c r="W323" i="36"/>
  <c r="W487" i="36" s="1"/>
  <c r="W324" i="36"/>
  <c r="W488" i="36" s="1"/>
  <c r="W318" i="36"/>
  <c r="W482" i="36" s="1"/>
  <c r="Z319" i="36"/>
  <c r="Z483" i="36" s="1"/>
  <c r="Z320" i="36"/>
  <c r="Z484" i="36" s="1"/>
  <c r="Z321" i="36"/>
  <c r="Z485" i="36" s="1"/>
  <c r="Z322" i="36"/>
  <c r="Z486" i="36" s="1"/>
  <c r="Z323" i="36"/>
  <c r="Z487" i="36" s="1"/>
  <c r="Z324" i="36"/>
  <c r="Z488" i="36" s="1"/>
  <c r="Z318" i="36"/>
  <c r="Z482" i="36" s="1"/>
  <c r="D319" i="36"/>
  <c r="D483" i="36" s="1"/>
  <c r="D320" i="36"/>
  <c r="D484" i="36" s="1"/>
  <c r="D321" i="36"/>
  <c r="D485" i="36" s="1"/>
  <c r="D322" i="36"/>
  <c r="D486" i="36" s="1"/>
  <c r="D323" i="36"/>
  <c r="D487" i="36" s="1"/>
  <c r="D324" i="36"/>
  <c r="D488" i="36" s="1"/>
  <c r="C319" i="36"/>
  <c r="C483" i="36" s="1"/>
  <c r="C320" i="36"/>
  <c r="C484" i="36" s="1"/>
  <c r="C321" i="36"/>
  <c r="C485" i="36" s="1"/>
  <c r="C322" i="36"/>
  <c r="C486" i="36" s="1"/>
  <c r="C323" i="36"/>
  <c r="C487" i="36" s="1"/>
  <c r="C324" i="36"/>
  <c r="C488" i="36" s="1"/>
  <c r="B319" i="36"/>
  <c r="B483" i="36" s="1"/>
  <c r="B320" i="36"/>
  <c r="B484" i="36" s="1"/>
  <c r="B321" i="36"/>
  <c r="B485" i="36" s="1"/>
  <c r="B322" i="36"/>
  <c r="B486" i="36" s="1"/>
  <c r="B323" i="36"/>
  <c r="B487" i="36" s="1"/>
  <c r="B324" i="36"/>
  <c r="B488" i="36" s="1"/>
  <c r="B318" i="36"/>
  <c r="B482" i="36" s="1"/>
  <c r="S309" i="36"/>
  <c r="S310" i="36"/>
  <c r="S311" i="36"/>
  <c r="S312" i="36"/>
  <c r="S313" i="36"/>
  <c r="S314" i="36"/>
  <c r="S308" i="36"/>
  <c r="Z309" i="36"/>
  <c r="Z310" i="36"/>
  <c r="Z311" i="36"/>
  <c r="Z312" i="36"/>
  <c r="Z313" i="36"/>
  <c r="Z314" i="36"/>
  <c r="Z308" i="36"/>
  <c r="W308" i="36"/>
  <c r="W309" i="36"/>
  <c r="W310" i="36"/>
  <c r="W311" i="36"/>
  <c r="W312" i="36"/>
  <c r="W313" i="36"/>
  <c r="W314" i="36"/>
  <c r="M309" i="36"/>
  <c r="M310" i="36"/>
  <c r="M311" i="36"/>
  <c r="M312" i="36"/>
  <c r="M313" i="36"/>
  <c r="M314" i="36"/>
  <c r="M308" i="36"/>
  <c r="C318" i="36"/>
  <c r="C482"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308" i="36"/>
  <c r="B471" i="36" s="1"/>
  <c r="Z477" i="36"/>
  <c r="W477" i="36"/>
  <c r="V314" i="36"/>
  <c r="V477" i="36" s="1"/>
  <c r="S477" i="36"/>
  <c r="R314" i="36"/>
  <c r="R477" i="36" s="1"/>
  <c r="Q314" i="36"/>
  <c r="Q477" i="36" s="1"/>
  <c r="P314" i="36"/>
  <c r="P477" i="36" s="1"/>
  <c r="M477" i="36"/>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476" i="36"/>
  <c r="W476" i="36"/>
  <c r="V313" i="36"/>
  <c r="V476" i="36" s="1"/>
  <c r="S476" i="36"/>
  <c r="R313" i="36"/>
  <c r="R476" i="36" s="1"/>
  <c r="Q313" i="36"/>
  <c r="Q476" i="36" s="1"/>
  <c r="P313" i="36"/>
  <c r="P476" i="36" s="1"/>
  <c r="M476" i="36"/>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475" i="36"/>
  <c r="W475" i="36"/>
  <c r="V312" i="36"/>
  <c r="V475" i="36" s="1"/>
  <c r="S475" i="36"/>
  <c r="R312" i="36"/>
  <c r="R475" i="36" s="1"/>
  <c r="Q312" i="36"/>
  <c r="Q475" i="36" s="1"/>
  <c r="P312" i="36"/>
  <c r="P475" i="36" s="1"/>
  <c r="M475" i="36"/>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474" i="36"/>
  <c r="W474" i="36"/>
  <c r="V311" i="36"/>
  <c r="V474" i="36" s="1"/>
  <c r="S474" i="36"/>
  <c r="R311" i="36"/>
  <c r="R474" i="36" s="1"/>
  <c r="Q311" i="36"/>
  <c r="Q474" i="36" s="1"/>
  <c r="P311" i="36"/>
  <c r="P474" i="36" s="1"/>
  <c r="M474" i="36"/>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473" i="36"/>
  <c r="W473" i="36"/>
  <c r="V310" i="36"/>
  <c r="V473" i="36" s="1"/>
  <c r="S473" i="36"/>
  <c r="R310" i="36"/>
  <c r="R473" i="36" s="1"/>
  <c r="Q310" i="36"/>
  <c r="Q473" i="36" s="1"/>
  <c r="P310" i="36"/>
  <c r="P473" i="36" s="1"/>
  <c r="M473" i="36"/>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472" i="36"/>
  <c r="W472" i="36"/>
  <c r="V309" i="36"/>
  <c r="V472" i="36" s="1"/>
  <c r="S472" i="36"/>
  <c r="R309" i="36"/>
  <c r="R472" i="36" s="1"/>
  <c r="Q309" i="36"/>
  <c r="Q472" i="36" s="1"/>
  <c r="P309" i="36"/>
  <c r="P472" i="36" s="1"/>
  <c r="M472" i="36"/>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471" i="36"/>
  <c r="W471" i="36"/>
  <c r="V308" i="36"/>
  <c r="V471" i="36" s="1"/>
  <c r="S471" i="36"/>
  <c r="R308" i="36"/>
  <c r="R471" i="36" s="1"/>
  <c r="Q308" i="36"/>
  <c r="Q471" i="36" s="1"/>
  <c r="P308" i="36"/>
  <c r="P471" i="36" s="1"/>
  <c r="M471" i="36"/>
  <c r="L308" i="36"/>
  <c r="L471" i="36" s="1"/>
  <c r="K308" i="36"/>
  <c r="K471" i="36" s="1"/>
  <c r="J308" i="36"/>
  <c r="J471" i="36" s="1"/>
  <c r="I308" i="36"/>
  <c r="I471" i="36" s="1"/>
  <c r="H308" i="36"/>
  <c r="H471" i="36" s="1"/>
  <c r="G308" i="36"/>
  <c r="G471" i="36" s="1"/>
  <c r="F308" i="36"/>
  <c r="F471" i="36" s="1"/>
  <c r="E308" i="36"/>
  <c r="E471" i="36" s="1"/>
  <c r="D308" i="36"/>
  <c r="D471" i="36" s="1"/>
  <c r="C308" i="36"/>
  <c r="C471" i="36" s="1"/>
  <c r="Z304" i="36" l="1"/>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455" i="36"/>
  <c r="V455" i="36"/>
  <c r="S455" i="36"/>
  <c r="R455" i="36"/>
  <c r="Q455" i="36"/>
  <c r="P455" i="36"/>
  <c r="M455" i="36"/>
  <c r="L455" i="36"/>
  <c r="K455" i="36"/>
  <c r="J455" i="36"/>
  <c r="I455" i="36"/>
  <c r="H455" i="36"/>
  <c r="G455" i="36"/>
  <c r="F455" i="36"/>
  <c r="E455" i="36"/>
  <c r="D455" i="36"/>
  <c r="C455" i="36"/>
  <c r="B455" i="36"/>
  <c r="Z292" i="36"/>
  <c r="Z454" i="36" s="1"/>
  <c r="W292" i="36"/>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436" i="36"/>
  <c r="W436" i="36"/>
  <c r="V436" i="36"/>
  <c r="S436" i="36"/>
  <c r="R436" i="36"/>
  <c r="Q436" i="36"/>
  <c r="P436" i="36"/>
  <c r="M436" i="36"/>
  <c r="L436" i="36"/>
  <c r="K436" i="36"/>
  <c r="J436" i="36"/>
  <c r="I436" i="36"/>
  <c r="H436" i="36"/>
  <c r="G436" i="36"/>
  <c r="F436" i="36"/>
  <c r="E436" i="36"/>
  <c r="D436" i="36"/>
  <c r="C436" i="36"/>
  <c r="B436" i="36"/>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W453" i="36" l="1"/>
  <c r="W457" i="36"/>
  <c r="W456" i="36"/>
  <c r="W455" i="36"/>
  <c r="W454" i="36"/>
</calcChain>
</file>

<file path=xl/sharedStrings.xml><?xml version="1.0" encoding="utf-8"?>
<sst xmlns="http://schemas.openxmlformats.org/spreadsheetml/2006/main" count="5749" uniqueCount="470">
  <si>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</si>
  <si>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</si>
  <si>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</si>
  <si>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</si>
  <si>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</si>
  <si>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</si>
  <si>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</si>
  <si>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</si>
  <si>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</si>
  <si>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</si>
  <si>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</si>
  <si>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</si>
  <si>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</si>
  <si>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</si>
  <si>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</si>
  <si>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</si>
  <si>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</si>
  <si>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</si>
  <si>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</si>
  <si>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</si>
  <si>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</si>
  <si>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</si>
  <si>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</si>
  <si>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</si>
  <si>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</si>
  <si>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</si>
  <si>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</si>
  <si>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</si>
  <si>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</si>
  <si>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</si>
  <si>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</si>
  <si>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</si>
  <si>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</si>
  <si>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</si>
  <si>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</si>
  <si>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</si>
  <si>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</si>
  <si>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</si>
  <si>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</si>
  <si>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</si>
  <si>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</si>
  <si>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</si>
  <si>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</si>
  <si>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</si>
  <si>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</si>
  <si>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</si>
  <si>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</si>
  <si>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</si>
  <si>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</si>
  <si>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</si>
  <si>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</si>
  <si>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</si>
  <si>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</si>
  <si>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</si>
  <si>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</si>
  <si>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</si>
  <si>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</si>
  <si>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</si>
  <si>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</si>
  <si>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</si>
  <si>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</si>
  <si>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</si>
  <si>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</si>
  <si>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</si>
  <si>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</si>
  <si>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</si>
  <si>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</si>
  <si>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</si>
  <si>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</si>
  <si>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</si>
  <si>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</si>
  <si>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</si>
  <si>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</si>
  <si>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</si>
  <si>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</si>
  <si>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</si>
  <si>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</si>
  <si>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</si>
  <si>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</si>
  <si>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</si>
  <si>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</si>
  <si>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</si>
  <si>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</si>
  <si>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</si>
  <si>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</si>
  <si>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</si>
  <si>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</si>
  <si>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</si>
  <si>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</si>
  <si>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</si>
  <si>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</si>
  <si>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</si>
  <si>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</si>
  <si>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</si>
  <si>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</si>
  <si>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</si>
  <si>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</si>
  <si>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</si>
  <si>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</si>
  <si>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</si>
  <si>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</si>
  <si>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</si>
  <si>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</si>
  <si>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</si>
  <si>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</si>
  <si>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</si>
  <si>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</si>
  <si>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</si>
  <si>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</si>
  <si>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</si>
  <si>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</si>
  <si>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</si>
  <si>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</si>
  <si>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</si>
  <si>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</si>
  <si>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</si>
  <si>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</si>
  <si>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</si>
  <si>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</si>
  <si>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</si>
  <si>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</si>
  <si>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</si>
  <si>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</si>
  <si>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</si>
  <si>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</si>
  <si>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</si>
  <si>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</si>
  <si>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</si>
  <si>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</si>
  <si>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</si>
  <si>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</si>
  <si>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</si>
  <si>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</si>
  <si>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</si>
  <si>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</si>
  <si>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</si>
  <si>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</si>
  <si>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</si>
  <si>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</si>
  <si>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</si>
  <si>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</si>
  <si>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</si>
  <si>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</si>
  <si>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</si>
  <si>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</si>
  <si>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</si>
  <si>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</si>
  <si>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</si>
  <si>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</si>
  <si>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</si>
  <si>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</si>
  <si>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</si>
  <si>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</si>
  <si>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</si>
  <si>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</si>
  <si>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</si>
  <si>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</si>
  <si>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</si>
  <si>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</si>
  <si>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</si>
  <si>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</si>
  <si>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</si>
  <si>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</si>
  <si>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</si>
  <si>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</si>
  <si>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</si>
  <si>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</si>
  <si>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</si>
  <si>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</si>
  <si>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</si>
  <si>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</si>
  <si>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</si>
  <si>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</si>
  <si>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</si>
  <si>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</si>
  <si>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</si>
  <si>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</si>
  <si>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</si>
  <si>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</si>
  <si>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</si>
  <si>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</si>
  <si>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</si>
  <si>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</si>
  <si>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</si>
  <si>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</si>
  <si>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</si>
  <si>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</si>
  <si>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</si>
  <si>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</si>
  <si>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</si>
  <si>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</si>
  <si>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</si>
  <si>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</si>
  <si>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</si>
  <si>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</si>
  <si>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</si>
  <si>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</si>
  <si>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</si>
  <si>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</si>
  <si>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</si>
  <si>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</si>
  <si>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</si>
  <si>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</si>
  <si>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</si>
  <si>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</si>
  <si>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</si>
  <si>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</si>
  <si>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</si>
  <si>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</si>
  <si>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</si>
  <si>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</si>
  <si>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</si>
  <si>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</si>
  <si>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</si>
  <si>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</si>
  <si>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</si>
  <si>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</si>
  <si>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</si>
  <si>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</si>
  <si>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</si>
  <si>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</si>
  <si>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</si>
  <si>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</si>
  <si>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</si>
  <si>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</si>
  <si>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</si>
  <si>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</si>
  <si>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</si>
  <si>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</si>
  <si>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</si>
  <si>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</si>
  <si>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</si>
  <si>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</si>
  <si>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</si>
  <si>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</si>
  <si>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</si>
  <si>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</si>
  <si>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</si>
  <si>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</si>
  <si>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</si>
  <si>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</si>
  <si>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</si>
  <si>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</si>
  <si>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</si>
  <si>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</si>
  <si>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</si>
  <si>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</si>
  <si>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</si>
  <si>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</si>
  <si>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</si>
  <si>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</si>
  <si>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</si>
  <si>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</si>
  <si>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</si>
  <si>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</si>
  <si>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</si>
  <si>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</si>
  <si>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</si>
  <si>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</si>
  <si>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</si>
  <si>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</si>
  <si>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</si>
  <si>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</si>
  <si>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</si>
  <si>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</si>
  <si>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</si>
  <si>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</si>
  <si>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</si>
  <si>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</si>
  <si>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</si>
  <si>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</si>
  <si>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</si>
  <si>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</si>
  <si>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</si>
  <si>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</si>
  <si>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</si>
  <si>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</si>
  <si>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</si>
  <si>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</si>
  <si>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</si>
  <si>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</si>
  <si>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</si>
  <si>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</si>
  <si>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</si>
  <si>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</si>
  <si>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</si>
  <si>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</si>
  <si>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</si>
  <si>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</si>
  <si>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</si>
  <si>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</si>
  <si>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</si>
  <si>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</si>
  <si>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</si>
  <si>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</si>
  <si>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</si>
  <si>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</si>
  <si>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</si>
  <si>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</si>
  <si>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</si>
  <si>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</si>
  <si>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</si>
  <si>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</si>
  <si>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</si>
  <si>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</si>
  <si>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</si>
  <si>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</si>
  <si>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</si>
  <si>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</si>
  <si>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</si>
  <si>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</si>
  <si>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</si>
  <si>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</si>
  <si>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</si>
  <si>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</si>
  <si>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</si>
  <si>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</si>
  <si>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</si>
  <si>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</si>
  <si>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</si>
  <si>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</si>
  <si>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</si>
  <si>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</si>
  <si>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</si>
  <si>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</si>
  <si>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</si>
  <si>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</si>
  <si>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</si>
  <si>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</si>
  <si>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</si>
  <si>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</si>
  <si>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</si>
  <si>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</si>
  <si>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</si>
  <si>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</si>
  <si>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</si>
  <si>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</si>
  <si>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</si>
  <si>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</si>
  <si>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</si>
  <si>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</si>
  <si>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</si>
  <si>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</si>
  <si>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</si>
  <si>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</si>
  <si>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</si>
  <si>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</si>
  <si>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</si>
  <si>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</si>
  <si>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</si>
  <si>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</si>
  <si>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</si>
  <si>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</si>
  <si>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</si>
  <si>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</si>
  <si>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</si>
  <si>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</si>
  <si>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</si>
  <si>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</si>
  <si>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</si>
  <si>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</si>
  <si>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</si>
  <si>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</si>
  <si>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</si>
  <si>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</si>
  <si>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</si>
  <si>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</si>
  <si>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</si>
  <si>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</si>
  <si>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</si>
  <si>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</si>
  <si>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</si>
  <si>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</si>
  <si>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</si>
  <si>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</si>
  <si>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</si>
  <si>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</si>
  <si>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</si>
  <si>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</si>
  <si>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</si>
  <si>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</si>
  <si>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</si>
  <si>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</si>
  <si>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</si>
  <si>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</si>
  <si>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</si>
  <si>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</si>
  <si>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</si>
  <si>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</si>
  <si>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</si>
  <si>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</si>
  <si>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</si>
  <si>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</si>
  <si>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</si>
  <si>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</si>
  <si>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</si>
  <si>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</si>
  <si>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</si>
  <si>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</si>
  <si>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</si>
  <si>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</si>
  <si>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</si>
  <si>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</si>
  <si>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</si>
  <si>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</si>
  <si>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</si>
  <si>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</si>
  <si>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</si>
  <si>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</si>
  <si>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</si>
  <si>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</si>
  <si>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</si>
  <si>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</si>
  <si>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</si>
  <si>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</si>
  <si>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</si>
  <si>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</si>
  <si>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</si>
  <si>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</si>
  <si>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</si>
  <si>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</si>
  <si>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</si>
  <si>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</si>
  <si>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</si>
  <si>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</si>
  <si>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</si>
  <si>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</si>
  <si>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</si>
  <si>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</si>
  <si>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</si>
  <si>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</si>
  <si>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</si>
  <si>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</si>
  <si>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</si>
  <si>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</si>
  <si>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</si>
  <si>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</si>
  <si>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</si>
  <si>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</si>
  <si>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</si>
  <si>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</si>
  <si>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</si>
  <si>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</si>
  <si>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</si>
  <si>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</si>
  <si>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</si>
  <si>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from :</t>
  </si>
  <si>
    <t xml:space="preserve"> to :</t>
  </si>
  <si>
    <r>
      <t>Tab. 4. Eksport bydła i mięsa wołowego w masie produktu w</t>
    </r>
    <r>
      <rPr>
        <b/>
        <sz val="11"/>
        <color rgb="FF0000FF"/>
        <rFont val="Times New Roman"/>
        <family val="1"/>
        <charset val="238"/>
      </rPr>
      <t xml:space="preserve"> okresie I-XI 2019 r. (dane wstępne) </t>
    </r>
    <r>
      <rPr>
        <b/>
        <sz val="11"/>
        <rFont val="Times New Roman"/>
        <family val="1"/>
        <charset val="238"/>
      </rPr>
      <t xml:space="preserve">w porównaniu do I-XI 2018 r. </t>
    </r>
    <r>
      <rPr>
        <i/>
        <sz val="11"/>
        <rFont val="Times New Roman"/>
        <family val="1"/>
        <charset val="238"/>
      </rPr>
      <t>(wg wstępnych danych Min. Finansów).</t>
    </r>
  </si>
  <si>
    <t>I-XI 2019 r. (wstępne)</t>
  </si>
  <si>
    <t>I-XI 2018 r.</t>
  </si>
  <si>
    <t>zmiana I-XI 2019 /I-XI 2018 (%)</t>
  </si>
  <si>
    <r>
      <t>Tab. 4. Import bydła i mięsa wołowego w masie produktu</t>
    </r>
    <r>
      <rPr>
        <b/>
        <sz val="11"/>
        <color rgb="FF0000FF"/>
        <rFont val="Times New Roman"/>
        <family val="1"/>
        <charset val="238"/>
      </rPr>
      <t xml:space="preserve"> w okresie I-XI  2019 r. (dane wstępne) </t>
    </r>
    <r>
      <rPr>
        <b/>
        <sz val="11"/>
        <rFont val="Times New Roman"/>
        <family val="1"/>
        <charset val="238"/>
      </rPr>
      <t>w porównaniu do  I-XI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</si>
  <si>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 2019 r. (dane wstępne)</t>
  </si>
  <si>
    <t>OKRES: I -  XI 2019 r. (wstępne) - ważniejsze państwa</t>
  </si>
  <si>
    <t>Niderlandy</t>
  </si>
  <si>
    <t>Kierunki, wartość, wolumen oraz średnia cena uzyskana w imporcie bydła żywego i mięsa wołowego w okresie I - XI 2019 r. (dane wstępne)</t>
  </si>
  <si>
    <t>OKRES: I - XI 2019 r. (wstępne) - ważniejsze państwa</t>
  </si>
  <si>
    <t>Unia Europejska</t>
  </si>
  <si>
    <t>Tablica 4. Ceny sprzedaży netto (bez VAT) ćwierci wołowych (kraj + UE) wg makroregionów</t>
  </si>
  <si>
    <t>** korekta ceny za okres 6-12.01.2020r.</t>
  </si>
  <si>
    <t>2020-02-02</t>
  </si>
  <si>
    <r>
      <t xml:space="preserve">Tablica 5. Średnie ceny sprzedaży netto (bez VAT) elementów mięsa wołowego wg makroregionów </t>
    </r>
    <r>
      <rPr>
        <b/>
        <sz val="14"/>
        <color rgb="FF0000FF"/>
        <rFont val="Times New Roman CE"/>
        <family val="1"/>
        <charset val="238"/>
      </rPr>
      <t>w okresie: 03.02 - 09.02.2020</t>
    </r>
  </si>
  <si>
    <t>13.02.2020 r.</t>
  </si>
  <si>
    <t>Notowania z okresu: 03.02 - 09.02.2020r.</t>
  </si>
  <si>
    <t>2020-02-09</t>
  </si>
  <si>
    <t>2020-02-03- 2020-02-09</t>
  </si>
  <si>
    <t>NR 6/2020</t>
  </si>
  <si>
    <t>Średnie wagi ubijanego bydła w latach 2004-2020 wg kategorii bydła (wg bazy ZSRIR)</t>
  </si>
  <si>
    <t>Tabl.3. Średnie ceny zakupu bydła rzeźnego w Polsce w okresie 4 lub 5 tygodni każdego miesiąca w latach 2003- 2020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</si>
</sst>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
      <sz val="10"/>
      <name val="Arial"/>
      <family val="2"/>
      <charset val="238"/>
    </font>
    <font>
      <u/>
      <sz val="10"/>
      <name val="Arial"/>
      <family val="2"/>
    </font>
    <font>
      <b/>
      <sz val="10"/>
      <color rgb="FFFF0000"/>
      <name val="Times New Roman CE"/>
      <family val="1"/>
      <charset val="238"/>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6" fillId="0" borderId="0"/>
  </cellStyleXfs>
  <cellXfs count="1452">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0" fillId="60" borderId="0" xfId="207" applyFont="1" applyFill="1" applyBorder="1" applyAlignment="1">
      <alignment horizontal="center" vertical="center"/>
    </xf>
    <xf numFmtId="0" fontId="200" fillId="60" borderId="0" xfId="207" applyFont="1" applyFill="1" applyBorder="1" applyAlignment="1">
      <alignment vertical="center"/>
    </xf>
    <xf numFmtId="0" fontId="201" fillId="66" borderId="0" xfId="207" quotePrefix="1" applyFont="1" applyFill="1" applyBorder="1" applyAlignment="1">
      <alignment horizontal="center" vertical="center"/>
    </xf>
    <xf numFmtId="0" fontId="205" fillId="66" borderId="0" xfId="207" applyFont="1" applyFill="1" applyBorder="1" applyAlignment="1" applyProtection="1">
      <alignment horizontal="center"/>
      <protection locked="0"/>
    </xf>
    <xf numFmtId="0" fontId="206" fillId="66" borderId="0" xfId="207" applyFont="1" applyFill="1" applyBorder="1" applyAlignment="1" applyProtection="1">
      <alignment horizontal="center"/>
      <protection locked="0"/>
    </xf>
    <xf numFmtId="0" fontId="205" fillId="66" borderId="0" xfId="207" applyFont="1" applyFill="1" applyBorder="1" applyAlignment="1">
      <alignment horizontal="center"/>
    </xf>
    <xf numFmtId="0" fontId="201" fillId="66" borderId="0" xfId="207" applyFont="1" applyFill="1" applyBorder="1" applyAlignment="1" applyProtection="1">
      <alignment horizontal="center"/>
      <protection locked="0"/>
    </xf>
    <xf numFmtId="0" fontId="205" fillId="66" borderId="0" xfId="207" applyFont="1" applyFill="1" applyBorder="1" applyAlignment="1" applyProtection="1">
      <alignment horizontal="center" vertical="top"/>
      <protection locked="0"/>
    </xf>
    <xf numFmtId="0" fontId="206" fillId="66" borderId="0" xfId="207" applyFont="1" applyFill="1" applyBorder="1" applyAlignment="1" applyProtection="1">
      <alignment horizontal="center" vertical="top"/>
      <protection locked="0"/>
    </xf>
    <xf numFmtId="0" fontId="205" fillId="60" borderId="0" xfId="207" applyFont="1" applyFill="1" applyBorder="1" applyAlignment="1" applyProtection="1">
      <alignment horizontal="center" vertical="center"/>
      <protection locked="0"/>
    </xf>
    <xf numFmtId="0" fontId="205" fillId="66" borderId="0" xfId="207" applyFont="1" applyFill="1" applyBorder="1" applyAlignment="1">
      <alignment horizontal="center" vertical="top"/>
    </xf>
    <xf numFmtId="0" fontId="201" fillId="66" borderId="0" xfId="207" applyFont="1" applyFill="1" applyBorder="1" applyAlignment="1" applyProtection="1">
      <alignment horizontal="center" vertical="top"/>
      <protection locked="0"/>
    </xf>
    <xf numFmtId="2" fontId="205" fillId="60" borderId="2"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lignment horizontal="center" vertical="center"/>
    </xf>
    <xf numFmtId="2" fontId="205" fillId="66" borderId="3" xfId="207"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7"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7" applyNumberFormat="1" applyFont="1" applyFill="1" applyBorder="1" applyAlignment="1" applyProtection="1">
      <alignment horizontal="center" vertical="center"/>
      <protection locked="0"/>
    </xf>
    <xf numFmtId="0" fontId="200" fillId="60" borderId="0" xfId="207"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7" applyNumberFormat="1" applyFont="1" applyFill="1" applyBorder="1" applyAlignment="1">
      <alignment horizontal="center" vertical="center"/>
    </xf>
    <xf numFmtId="10" fontId="209" fillId="60" borderId="33" xfId="207" applyNumberFormat="1" applyFont="1" applyFill="1" applyBorder="1" applyAlignment="1">
      <alignment horizontal="center" vertical="center"/>
    </xf>
    <xf numFmtId="0" fontId="205" fillId="60" borderId="0" xfId="207"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7" applyNumberFormat="1" applyFont="1" applyFill="1" applyBorder="1" applyAlignment="1">
      <alignment horizontal="center" vertical="center"/>
    </xf>
    <xf numFmtId="0" fontId="205" fillId="66" borderId="0" xfId="207"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7"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7" applyFont="1" applyFill="1" applyBorder="1" applyAlignment="1">
      <alignment horizontal="center" vertical="center"/>
    </xf>
    <xf numFmtId="0" fontId="203" fillId="66" borderId="36" xfId="207" applyFont="1" applyFill="1" applyBorder="1" applyAlignment="1" applyProtection="1">
      <alignment horizontal="center" vertical="center"/>
      <protection locked="0"/>
    </xf>
    <xf numFmtId="2" fontId="205" fillId="60" borderId="96" xfId="207" applyNumberFormat="1" applyFont="1" applyFill="1" applyBorder="1" applyAlignment="1">
      <alignment horizontal="center" vertical="center"/>
    </xf>
    <xf numFmtId="2" fontId="205" fillId="60" borderId="97" xfId="207" applyNumberFormat="1" applyFont="1" applyFill="1" applyBorder="1" applyAlignment="1">
      <alignment horizontal="center" vertical="center"/>
    </xf>
    <xf numFmtId="2" fontId="205" fillId="66" borderId="97" xfId="207"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7"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7" applyNumberFormat="1" applyFont="1" applyFill="1" applyBorder="1" applyAlignment="1">
      <alignment horizontal="center" vertical="center"/>
    </xf>
    <xf numFmtId="0" fontId="200" fillId="60" borderId="0" xfId="207" applyFont="1" applyFill="1"/>
    <xf numFmtId="172" fontId="205" fillId="60" borderId="96" xfId="99" applyNumberFormat="1" applyFont="1" applyFill="1" applyBorder="1" applyAlignment="1">
      <alignment horizontal="center" vertical="center"/>
    </xf>
    <xf numFmtId="0" fontId="203" fillId="66" borderId="38" xfId="207" applyFont="1" applyFill="1" applyBorder="1" applyAlignment="1" applyProtection="1">
      <alignment horizontal="center" vertical="center"/>
      <protection locked="0"/>
    </xf>
    <xf numFmtId="2" fontId="205" fillId="60" borderId="100" xfId="207" applyNumberFormat="1" applyFont="1" applyFill="1" applyBorder="1" applyAlignment="1">
      <alignment horizontal="center" vertical="center"/>
    </xf>
    <xf numFmtId="2" fontId="205" fillId="60" borderId="101" xfId="207" applyNumberFormat="1" applyFont="1" applyFill="1" applyBorder="1" applyAlignment="1">
      <alignment horizontal="center" vertical="center"/>
    </xf>
    <xf numFmtId="2" fontId="205" fillId="66" borderId="101" xfId="207"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7"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7" applyNumberFormat="1" applyFont="1" applyFill="1" applyBorder="1" applyAlignment="1">
      <alignment horizontal="center" vertical="center"/>
    </xf>
    <xf numFmtId="2" fontId="205" fillId="60" borderId="100" xfId="207" applyNumberFormat="1" applyFont="1" applyFill="1" applyBorder="1" applyAlignment="1" applyProtection="1">
      <alignment horizontal="center" vertical="center"/>
      <protection locked="0"/>
    </xf>
    <xf numFmtId="2" fontId="205" fillId="60" borderId="101" xfId="207" applyNumberFormat="1" applyFont="1" applyFill="1" applyBorder="1" applyAlignment="1" applyProtection="1">
      <alignment horizontal="center" vertical="center"/>
      <protection locked="0"/>
    </xf>
    <xf numFmtId="2" fontId="205" fillId="66" borderId="101" xfId="207" applyNumberFormat="1" applyFont="1" applyFill="1" applyBorder="1" applyAlignment="1" applyProtection="1">
      <alignment horizontal="center" vertical="center"/>
      <protection locked="0"/>
    </xf>
    <xf numFmtId="170" fontId="205" fillId="60" borderId="0" xfId="207"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7" applyFont="1" applyFill="1" applyBorder="1" applyAlignment="1" applyProtection="1">
      <alignment horizontal="center" vertical="center"/>
      <protection locked="0"/>
    </xf>
    <xf numFmtId="2" fontId="205" fillId="60" borderId="105" xfId="207" applyNumberFormat="1" applyFont="1" applyFill="1" applyBorder="1" applyAlignment="1" applyProtection="1">
      <alignment horizontal="center" vertical="center"/>
      <protection locked="0"/>
    </xf>
    <xf numFmtId="2" fontId="205" fillId="60" borderId="106" xfId="207" applyNumberFormat="1" applyFont="1" applyFill="1" applyBorder="1" applyAlignment="1" applyProtection="1">
      <alignment horizontal="center" vertical="center"/>
      <protection locked="0"/>
    </xf>
    <xf numFmtId="2" fontId="205" fillId="66" borderId="106" xfId="207"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7"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05" fillId="66" borderId="41" xfId="207" applyFont="1" applyFill="1" applyBorder="1" applyAlignment="1">
      <alignment horizontal="center" vertical="center"/>
    </xf>
    <xf numFmtId="0" fontId="205" fillId="66" borderId="33" xfId="207" applyFont="1" applyFill="1" applyBorder="1" applyAlignment="1" applyProtection="1">
      <alignment horizontal="center" vertical="center"/>
      <protection locked="0"/>
    </xf>
    <xf numFmtId="0" fontId="205" fillId="66" borderId="41" xfId="207" applyFont="1" applyFill="1" applyBorder="1" applyAlignment="1" applyProtection="1">
      <alignment horizontal="center" vertical="center"/>
      <protection locked="0"/>
    </xf>
    <xf numFmtId="0" fontId="203" fillId="60" borderId="2" xfId="207" applyFont="1" applyFill="1" applyBorder="1" applyAlignment="1" applyProtection="1">
      <alignment horizontal="center" vertical="center"/>
      <protection locked="0"/>
    </xf>
    <xf numFmtId="0" fontId="203" fillId="60" borderId="3" xfId="207" applyFont="1" applyFill="1" applyBorder="1" applyAlignment="1" applyProtection="1">
      <alignment horizontal="center" vertical="center"/>
      <protection locked="0"/>
    </xf>
    <xf numFmtId="0" fontId="203" fillId="60" borderId="4" xfId="207" applyFont="1" applyFill="1" applyBorder="1" applyAlignment="1" applyProtection="1">
      <alignment horizontal="center" vertical="center"/>
      <protection locked="0"/>
    </xf>
    <xf numFmtId="0" fontId="203" fillId="60" borderId="2" xfId="207" applyFont="1" applyFill="1" applyBorder="1" applyAlignment="1">
      <alignment horizontal="center" vertical="center"/>
    </xf>
    <xf numFmtId="0" fontId="203" fillId="60" borderId="3" xfId="207" applyFont="1" applyFill="1" applyBorder="1" applyAlignment="1">
      <alignment horizontal="center" vertical="center"/>
    </xf>
    <xf numFmtId="0" fontId="203" fillId="60" borderId="4" xfId="207" applyFont="1" applyFill="1" applyBorder="1" applyAlignment="1">
      <alignment horizontal="center" vertical="center"/>
    </xf>
    <xf numFmtId="0" fontId="216" fillId="0" borderId="0" xfId="207" applyFill="1" applyAlignment="1">
      <alignment vertical="center"/>
    </xf>
    <xf numFmtId="0" fontId="217" fillId="0" borderId="0" xfId="207" applyFont="1" applyFill="1" applyAlignment="1">
      <alignment horizontal="right"/>
    </xf>
    <xf numFmtId="178" fontId="213" fillId="0" borderId="0" xfId="207" applyNumberFormat="1" applyFont="1" applyFill="1" applyAlignment="1">
      <alignment horizontal="right"/>
    </xf>
    <xf numFmtId="0" fontId="217" fillId="0" borderId="0" xfId="207" applyFont="1" applyFill="1" applyAlignment="1">
      <alignment horizontal="right" vertical="top"/>
    </xf>
    <xf numFmtId="178" fontId="213" fillId="0" borderId="0" xfId="207" applyNumberFormat="1" applyFont="1" applyFill="1" applyAlignment="1">
      <alignment horizontal="right" vertical="top"/>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3" fontId="14" fillId="0" borderId="46" xfId="0" quotePrefix="1" applyNumberFormat="1" applyFont="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xf numFmtId="164" fontId="218" fillId="0" borderId="47" xfId="0" applyNumberFormat="1" applyFont="1" applyFill="1" applyBorder="1"/>
    <xf numFmtId="0" fontId="16" fillId="60" borderId="25" xfId="0" applyFont="1" applyFill="1" applyBorder="1" applyAlignment="1">
      <alignment horizontal="right"/>
    </xf>
    <xf numFmtId="164" fontId="18" fillId="60" borderId="48" xfId="0" applyNumberFormat="1" applyFont="1" applyFill="1" applyBorder="1"/>
    <xf numFmtId="164" fontId="18" fillId="60" borderId="62" xfId="0" applyNumberFormat="1" applyFont="1" applyFill="1" applyBorder="1"/>
    <xf numFmtId="0" fontId="199" fillId="0" borderId="109" xfId="0" applyFont="1" applyBorder="1" applyAlignment="1">
      <alignment horizontal="left" indent="1"/>
    </xf>
    <xf numFmtId="2" fontId="0" fillId="0" borderId="24" xfId="0" applyNumberFormat="1" applyBorder="1"/>
    <xf numFmtId="2" fontId="0" fillId="0" borderId="48" xfId="0" applyNumberFormat="1" applyBorder="1"/>
    <xf numFmtId="2" fontId="0" fillId="0" borderId="62" xfId="0" applyNumberFormat="1" applyBorder="1"/>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4" name="Obraz 3"/>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5" name="Obraz 4"/>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I30" sqref="I30"/>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3" t="s">
        <v>463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346</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467</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464</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75"/>
      <c r="C15" s="1073"/>
      <c r="D15" s="1073"/>
      <c r="E15" s="1074"/>
      <c r="F15" s="1074"/>
      <c r="G15" s="1074"/>
      <c r="H15" s="1074"/>
      <c r="I15" s="1073"/>
      <c r="J15" s="1073"/>
      <c r="K15" s="1073"/>
      <c r="L15" s="1074"/>
      <c r="M15" s="1074"/>
      <c r="N15" s="1074"/>
      <c r="O15" s="62"/>
      <c r="P15" s="67"/>
      <c r="Q15" s="67"/>
      <c r="R15" s="67"/>
      <c r="S15" s="62"/>
      <c r="T15" s="62"/>
      <c r="U15" s="62"/>
      <c r="V15" s="62"/>
      <c r="W15" s="62"/>
      <c r="X15" s="62"/>
      <c r="Y15" s="62"/>
      <c r="Z15" s="62"/>
      <c r="AA15" s="62"/>
      <c r="AB15" s="62"/>
      <c r="AC15" s="62"/>
      <c r="AD15" s="62"/>
      <c r="AE15" s="62"/>
      <c r="AF15" s="62"/>
      <c r="AG15" s="62"/>
      <c r="AH15" s="62"/>
    </row>
    <row r="16" spans="1:34" ht="12.75">
      <c r="A16" s="62"/>
      <c r="B16" s="928"/>
      <c r="C16" s="928"/>
      <c r="D16" s="929"/>
      <c r="E16" s="929"/>
      <c r="F16" s="929"/>
      <c r="G16" s="929"/>
      <c r="H16" s="929"/>
      <c r="I16" s="929"/>
      <c r="J16" s="929"/>
      <c r="K16" s="930"/>
      <c r="L16" s="930"/>
      <c r="M16" s="930"/>
      <c r="N16" s="930"/>
      <c r="O16" s="930"/>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331</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42" t="s">
        <v>448</v>
      </c>
      <c r="C5" s="1342"/>
      <c r="D5" s="1342"/>
      <c r="E5" s="1342"/>
      <c r="F5" s="1342"/>
      <c r="G5" s="1342"/>
      <c r="I5" s="670" t="s">
        <v>332</v>
      </c>
    </row>
    <row r="6" spans="2:11" ht="15.75" customHeight="1" thickBot="1">
      <c r="B6" s="1343" t="s">
        <v>170</v>
      </c>
      <c r="C6" s="1345" t="s">
        <v>449</v>
      </c>
      <c r="D6" s="1346"/>
      <c r="E6" s="1347"/>
      <c r="F6" s="1348" t="s">
        <v>450</v>
      </c>
      <c r="G6" s="1343" t="s">
        <v>451</v>
      </c>
    </row>
    <row r="7" spans="2:11" ht="31.5" customHeight="1" thickBot="1">
      <c r="B7" s="1344"/>
      <c r="C7" s="891" t="s">
        <v>312</v>
      </c>
      <c r="D7" s="891" t="s">
        <v>321</v>
      </c>
      <c r="E7" s="891" t="s">
        <v>322</v>
      </c>
      <c r="F7" s="1349"/>
      <c r="G7" s="1344"/>
    </row>
    <row r="8" spans="2:11" ht="17.25" customHeight="1" thickBot="1">
      <c r="B8" s="892" t="s">
        <v>171</v>
      </c>
      <c r="C8" s="765">
        <v>12969.058999999999</v>
      </c>
      <c r="D8" s="765">
        <v>4734.893</v>
      </c>
      <c r="E8" s="940">
        <f>(D8/C8)*100</f>
        <v>36.509148427808064</v>
      </c>
      <c r="F8" s="765">
        <v>10103.118</v>
      </c>
      <c r="G8" s="940">
        <f>((C8-F8)/F8)*100</f>
        <v>28.366896239358969</v>
      </c>
      <c r="I8" s="703" t="s">
        <v>172</v>
      </c>
    </row>
    <row r="9" spans="2:11" ht="18" customHeight="1" thickBot="1">
      <c r="B9" s="893" t="s">
        <v>173</v>
      </c>
      <c r="C9" s="766">
        <v>50067</v>
      </c>
      <c r="D9" s="766">
        <v>9836</v>
      </c>
      <c r="E9" s="941">
        <f t="shared" ref="E9:E13" si="0">(D9/C9)*100</f>
        <v>19.645674795773662</v>
      </c>
      <c r="F9" s="766">
        <v>48678</v>
      </c>
      <c r="G9" s="941">
        <f t="shared" ref="G9:G13" si="1">((C9-F9)/F9)*100</f>
        <v>2.8534450881301616</v>
      </c>
      <c r="I9" s="669">
        <f>C9-F9</f>
        <v>1389</v>
      </c>
    </row>
    <row r="10" spans="2:11" ht="15" customHeight="1" thickBot="1">
      <c r="B10" s="894" t="s">
        <v>306</v>
      </c>
      <c r="C10" s="767">
        <v>23348</v>
      </c>
      <c r="D10" s="1272">
        <v>0</v>
      </c>
      <c r="E10" s="941">
        <f t="shared" si="0"/>
        <v>0</v>
      </c>
      <c r="F10" s="768">
        <v>25164</v>
      </c>
      <c r="G10" s="941">
        <f t="shared" si="1"/>
        <v>-7.2166587188046414</v>
      </c>
    </row>
    <row r="11" spans="2:11" ht="17.25" customHeight="1" thickBot="1">
      <c r="B11" s="895" t="s">
        <v>174</v>
      </c>
      <c r="C11" s="769">
        <v>252342.44399999999</v>
      </c>
      <c r="D11" s="770">
        <v>11346.146000000001</v>
      </c>
      <c r="E11" s="942">
        <f t="shared" si="0"/>
        <v>4.4963288062629694</v>
      </c>
      <c r="F11" s="770">
        <v>286036.60700000002</v>
      </c>
      <c r="G11" s="942">
        <f t="shared" si="1"/>
        <v>-11.779668117794456</v>
      </c>
      <c r="K11" s="889"/>
    </row>
    <row r="12" spans="2:11" ht="15" customHeight="1" thickBot="1">
      <c r="B12" s="892" t="s">
        <v>175</v>
      </c>
      <c r="C12" s="765">
        <v>98213.567999999999</v>
      </c>
      <c r="D12" s="765">
        <v>19060.921999999999</v>
      </c>
      <c r="E12" s="941">
        <f t="shared" si="0"/>
        <v>19.407626042055615</v>
      </c>
      <c r="F12" s="765">
        <v>82666.69</v>
      </c>
      <c r="G12" s="941">
        <f t="shared" si="1"/>
        <v>18.806701949721219</v>
      </c>
    </row>
    <row r="13" spans="2:11" ht="15" customHeight="1" thickBot="1">
      <c r="B13" s="892" t="s">
        <v>176</v>
      </c>
      <c r="C13" s="765">
        <f t="shared" ref="C13:D13" si="2">C11+C12</f>
        <v>350556.01199999999</v>
      </c>
      <c r="D13" s="765">
        <f t="shared" si="2"/>
        <v>30407.067999999999</v>
      </c>
      <c r="E13" s="943">
        <f t="shared" si="0"/>
        <v>8.6739542210447098</v>
      </c>
      <c r="F13" s="765">
        <f t="shared" ref="F13" si="3">F11+F12</f>
        <v>368703.29700000002</v>
      </c>
      <c r="G13" s="943">
        <f t="shared" si="1"/>
        <v>-4.921920999258119</v>
      </c>
    </row>
    <row r="16" spans="2:11" ht="15.75">
      <c r="B16" s="588" t="s">
        <v>307</v>
      </c>
    </row>
    <row r="18" spans="1:17" ht="33" customHeight="1" thickBot="1">
      <c r="B18" s="1342" t="s">
        <v>452</v>
      </c>
      <c r="C18" s="1342"/>
      <c r="D18" s="1342"/>
      <c r="E18" s="1342"/>
      <c r="F18" s="1342"/>
      <c r="G18" s="1342"/>
      <c r="L18" s="122"/>
      <c r="M18" s="122"/>
    </row>
    <row r="19" spans="1:17" ht="24.75" customHeight="1" thickBot="1">
      <c r="B19" s="1338" t="s">
        <v>177</v>
      </c>
      <c r="C19" s="1351" t="s">
        <v>449</v>
      </c>
      <c r="D19" s="1352"/>
      <c r="E19" s="1353"/>
      <c r="F19" s="1354" t="s">
        <v>450</v>
      </c>
      <c r="G19" s="1338" t="s">
        <v>451</v>
      </c>
      <c r="K19" s="122"/>
      <c r="L19" s="122"/>
      <c r="M19" s="122"/>
    </row>
    <row r="20" spans="1:17" ht="21" customHeight="1" thickBot="1">
      <c r="B20" s="1350"/>
      <c r="C20" s="927" t="s">
        <v>312</v>
      </c>
      <c r="D20" s="927" t="s">
        <v>321</v>
      </c>
      <c r="E20" s="927" t="s">
        <v>322</v>
      </c>
      <c r="F20" s="1355"/>
      <c r="G20" s="1339"/>
      <c r="K20" s="122"/>
      <c r="L20" s="122"/>
      <c r="M20" s="944"/>
    </row>
    <row r="21" spans="1:17" ht="15.75" thickBot="1">
      <c r="B21" s="586" t="s">
        <v>171</v>
      </c>
      <c r="C21" s="765">
        <v>28903.98</v>
      </c>
      <c r="D21" s="771">
        <v>0</v>
      </c>
      <c r="E21" s="940">
        <f>(D21/C21)*100</f>
        <v>0</v>
      </c>
      <c r="F21" s="765">
        <v>45324.656000000003</v>
      </c>
      <c r="G21" s="940">
        <f>((C21-F21)/F21)*100</f>
        <v>-36.229014071281654</v>
      </c>
      <c r="I21" s="703" t="s">
        <v>178</v>
      </c>
      <c r="K21" s="122"/>
      <c r="L21" s="122"/>
      <c r="M21" s="122"/>
    </row>
    <row r="22" spans="1:17" ht="15.75" thickBot="1">
      <c r="B22" s="586" t="s">
        <v>173</v>
      </c>
      <c r="C22" s="765">
        <v>139332</v>
      </c>
      <c r="D22" s="771">
        <v>0</v>
      </c>
      <c r="E22" s="941">
        <f t="shared" ref="E22:E26" si="4">(D22/C22)*100</f>
        <v>0</v>
      </c>
      <c r="F22" s="765">
        <v>192967</v>
      </c>
      <c r="G22" s="941">
        <f t="shared" ref="G22:G26" si="5">((C22-F22)/F22)*100</f>
        <v>-27.79490793762664</v>
      </c>
      <c r="I22" s="669">
        <f>C22-F22</f>
        <v>-53635</v>
      </c>
      <c r="L22" s="122"/>
      <c r="M22" s="122"/>
    </row>
    <row r="23" spans="1:17" ht="15.75" thickBot="1">
      <c r="B23" s="587" t="s">
        <v>306</v>
      </c>
      <c r="C23" s="768">
        <v>43284</v>
      </c>
      <c r="D23" s="772">
        <v>0</v>
      </c>
      <c r="E23" s="941">
        <f t="shared" si="4"/>
        <v>0</v>
      </c>
      <c r="F23" s="768">
        <v>52966</v>
      </c>
      <c r="G23" s="941">
        <f t="shared" si="5"/>
        <v>-18.279651096930106</v>
      </c>
    </row>
    <row r="24" spans="1:17" ht="15.75" thickBot="1">
      <c r="B24" s="586" t="s">
        <v>174</v>
      </c>
      <c r="C24" s="765">
        <v>15588.129000000001</v>
      </c>
      <c r="D24" s="773">
        <v>47.478000000000002</v>
      </c>
      <c r="E24" s="942">
        <f t="shared" si="4"/>
        <v>0.30457792593325345</v>
      </c>
      <c r="F24" s="765">
        <v>17494.170999999998</v>
      </c>
      <c r="G24" s="942">
        <f t="shared" si="5"/>
        <v>-10.895297639425142</v>
      </c>
    </row>
    <row r="25" spans="1:17" ht="15.75" thickBot="1">
      <c r="B25" s="586" t="s">
        <v>175</v>
      </c>
      <c r="C25" s="765">
        <v>4618.2539999999999</v>
      </c>
      <c r="D25" s="773">
        <v>36.438000000000002</v>
      </c>
      <c r="E25" s="941">
        <f t="shared" si="4"/>
        <v>0.788999479023891</v>
      </c>
      <c r="F25" s="765">
        <v>5563.3559999999998</v>
      </c>
      <c r="G25" s="941">
        <f t="shared" si="5"/>
        <v>-16.987983512110315</v>
      </c>
    </row>
    <row r="26" spans="1:17" ht="15.75" thickBot="1">
      <c r="B26" s="586" t="s">
        <v>176</v>
      </c>
      <c r="C26" s="765">
        <f t="shared" ref="C26:D26" si="6">C24+C25</f>
        <v>20206.383000000002</v>
      </c>
      <c r="D26" s="774">
        <f t="shared" si="6"/>
        <v>83.915999999999997</v>
      </c>
      <c r="E26" s="943">
        <f t="shared" si="4"/>
        <v>0.41529451361978037</v>
      </c>
      <c r="F26" s="765">
        <f>F24+F25</f>
        <v>23057.526999999998</v>
      </c>
      <c r="G26" s="943">
        <f t="shared" si="5"/>
        <v>-12.365350369100714</v>
      </c>
      <c r="Q26" s="1164"/>
    </row>
    <row r="27" spans="1:17" ht="16.5" customHeight="1">
      <c r="B27" s="1340"/>
      <c r="C27" s="1340"/>
      <c r="D27" s="1340"/>
      <c r="E27" s="1340"/>
      <c r="F27" s="1340"/>
      <c r="G27" s="1340"/>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4"/>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41"/>
      <c r="E32" s="1341"/>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4"/>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41"/>
      <c r="D43" s="1341"/>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89"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56" t="s">
        <v>453</v>
      </c>
      <c r="C2" s="1356"/>
      <c r="D2" s="1356"/>
      <c r="E2" s="1356"/>
      <c r="F2" s="1356"/>
      <c r="G2" s="1356"/>
      <c r="H2" s="1356"/>
      <c r="I2" s="1356"/>
      <c r="J2" s="1356"/>
      <c r="K2" s="1356"/>
      <c r="L2" s="1356"/>
      <c r="M2" s="1356"/>
      <c r="N2" s="1356"/>
      <c r="O2" s="1356"/>
      <c r="P2" s="1356"/>
      <c r="Q2" s="1356"/>
      <c r="R2" s="1356"/>
      <c r="S2" s="1356"/>
      <c r="T2" s="1356"/>
      <c r="U2" s="1356"/>
      <c r="V2" s="1356"/>
      <c r="W2" s="1356"/>
      <c r="X2" s="1356"/>
      <c r="Y2" s="1356"/>
    </row>
    <row r="3" spans="2:25" ht="15.75" customHeight="1">
      <c r="B3" s="1357" t="s">
        <v>454</v>
      </c>
      <c r="C3" s="1357"/>
      <c r="D3" s="1357"/>
      <c r="E3" s="1357"/>
      <c r="F3" s="1357"/>
      <c r="G3" s="1357"/>
      <c r="Q3" s="607"/>
    </row>
    <row r="4" spans="2:25" ht="4.5" customHeight="1">
      <c r="B4" s="608"/>
      <c r="C4" s="608"/>
      <c r="D4" s="606"/>
      <c r="E4" s="606"/>
    </row>
    <row r="5" spans="2:25" ht="15.75" thickBot="1">
      <c r="B5" s="609" t="s">
        <v>179</v>
      </c>
      <c r="C5" s="1358" t="s">
        <v>180</v>
      </c>
      <c r="D5" s="1358"/>
      <c r="E5" s="610"/>
      <c r="F5" s="610"/>
      <c r="G5" s="609" t="s">
        <v>181</v>
      </c>
      <c r="H5" s="611" t="s">
        <v>182</v>
      </c>
      <c r="I5" s="995"/>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6" t="s">
        <v>189</v>
      </c>
      <c r="J6" s="647" t="s">
        <v>190</v>
      </c>
      <c r="L6" s="614" t="s">
        <v>187</v>
      </c>
      <c r="M6" s="615" t="s">
        <v>188</v>
      </c>
      <c r="N6" s="616" t="s">
        <v>191</v>
      </c>
      <c r="O6" s="647" t="s">
        <v>190</v>
      </c>
      <c r="Q6" s="618" t="s">
        <v>187</v>
      </c>
      <c r="R6" s="619" t="s">
        <v>188</v>
      </c>
      <c r="S6" s="620" t="s">
        <v>191</v>
      </c>
      <c r="T6" s="673" t="s">
        <v>190</v>
      </c>
    </row>
    <row r="7" spans="2:25" ht="15.75">
      <c r="B7" s="775" t="s">
        <v>192</v>
      </c>
      <c r="C7" s="621">
        <v>8978.3050000000003</v>
      </c>
      <c r="D7" s="621">
        <v>17687</v>
      </c>
      <c r="E7" s="917">
        <v>2.5784212028739031</v>
      </c>
      <c r="G7" s="622" t="s">
        <v>211</v>
      </c>
      <c r="H7" s="623">
        <v>165.01</v>
      </c>
      <c r="I7" s="623">
        <v>597</v>
      </c>
      <c r="J7" s="896">
        <v>3.4052168888522019</v>
      </c>
      <c r="L7" s="775" t="s">
        <v>192</v>
      </c>
      <c r="M7" s="621">
        <v>287445.32500000001</v>
      </c>
      <c r="N7" s="621">
        <v>75566.81</v>
      </c>
      <c r="O7" s="761">
        <v>3.8038568122698315</v>
      </c>
      <c r="Q7" s="622" t="s">
        <v>193</v>
      </c>
      <c r="R7" s="623">
        <v>49500.788999999997</v>
      </c>
      <c r="S7" s="623">
        <v>13226.558000000001</v>
      </c>
      <c r="T7" s="671">
        <v>3.7425299159463856</v>
      </c>
    </row>
    <row r="8" spans="2:25" ht="15.75">
      <c r="B8" s="622" t="s">
        <v>204</v>
      </c>
      <c r="C8" s="623">
        <v>8655.0490000000009</v>
      </c>
      <c r="D8" s="623">
        <v>5677</v>
      </c>
      <c r="E8" s="896">
        <v>2.353504744372219</v>
      </c>
      <c r="G8" s="622" t="s">
        <v>194</v>
      </c>
      <c r="H8" s="623">
        <v>1530.7940000000001</v>
      </c>
      <c r="I8" s="623">
        <v>8433</v>
      </c>
      <c r="J8" s="896">
        <v>2.5588206779196381</v>
      </c>
      <c r="L8" s="622" t="s">
        <v>195</v>
      </c>
      <c r="M8" s="623">
        <v>149606.43299999999</v>
      </c>
      <c r="N8" s="623">
        <v>42545.883999999998</v>
      </c>
      <c r="O8" s="671">
        <v>3.5163550250830373</v>
      </c>
      <c r="Q8" s="622" t="s">
        <v>195</v>
      </c>
      <c r="R8" s="623">
        <v>48845.506000000001</v>
      </c>
      <c r="S8" s="623">
        <v>13882.5</v>
      </c>
      <c r="T8" s="671">
        <v>3.5184949396722494</v>
      </c>
    </row>
    <row r="9" spans="2:25" ht="15.75">
      <c r="B9" s="622" t="s">
        <v>202</v>
      </c>
      <c r="C9" s="623">
        <v>4341.9610000000002</v>
      </c>
      <c r="D9" s="623">
        <v>3241</v>
      </c>
      <c r="E9" s="896">
        <v>2.3584668198434557</v>
      </c>
      <c r="G9" s="1106" t="s">
        <v>210</v>
      </c>
      <c r="H9" s="997">
        <v>0.38900000000000001</v>
      </c>
      <c r="I9" s="997">
        <v>3</v>
      </c>
      <c r="J9" s="1128">
        <v>2.0913978494623655</v>
      </c>
      <c r="L9" s="622" t="s">
        <v>455</v>
      </c>
      <c r="M9" s="623">
        <v>88049.403000000006</v>
      </c>
      <c r="N9" s="623">
        <v>28331.719000000001</v>
      </c>
      <c r="O9" s="671">
        <v>3.1078030598849296</v>
      </c>
      <c r="Q9" s="622" t="s">
        <v>199</v>
      </c>
      <c r="R9" s="623">
        <v>36697.646999999997</v>
      </c>
      <c r="S9" s="623">
        <v>6722.8639999999996</v>
      </c>
      <c r="T9" s="671">
        <v>5.4586329576204422</v>
      </c>
    </row>
    <row r="10" spans="2:25" ht="15.75">
      <c r="B10" s="622" t="s">
        <v>200</v>
      </c>
      <c r="C10" s="623">
        <v>2169.2959999999998</v>
      </c>
      <c r="D10" s="623">
        <v>3361</v>
      </c>
      <c r="E10" s="896">
        <v>2.9210875358353316</v>
      </c>
      <c r="G10" s="622" t="s">
        <v>213</v>
      </c>
      <c r="H10" s="623">
        <v>32.981000000000002</v>
      </c>
      <c r="I10" s="623">
        <v>197</v>
      </c>
      <c r="J10" s="896">
        <v>2.0868767400658061</v>
      </c>
      <c r="L10" s="622" t="s">
        <v>194</v>
      </c>
      <c r="M10" s="623">
        <v>78953.245999999999</v>
      </c>
      <c r="N10" s="623">
        <v>19782.852999999999</v>
      </c>
      <c r="O10" s="671">
        <v>3.9909939178135732</v>
      </c>
      <c r="Q10" s="622" t="s">
        <v>194</v>
      </c>
      <c r="R10" s="623">
        <v>28461.241000000002</v>
      </c>
      <c r="S10" s="623">
        <v>8024.9520000000002</v>
      </c>
      <c r="T10" s="671">
        <v>3.5465933004957537</v>
      </c>
    </row>
    <row r="11" spans="2:25" ht="15.75">
      <c r="B11" s="622" t="s">
        <v>380</v>
      </c>
      <c r="C11" s="623">
        <v>1690.5640000000001</v>
      </c>
      <c r="D11" s="623">
        <v>818</v>
      </c>
      <c r="E11" s="896">
        <v>4.3218471905861184</v>
      </c>
      <c r="G11" s="1106" t="s">
        <v>192</v>
      </c>
      <c r="H11" s="997">
        <v>2114.2510000000002</v>
      </c>
      <c r="I11" s="997">
        <v>10060</v>
      </c>
      <c r="J11" s="1128">
        <v>3.173302694735705</v>
      </c>
      <c r="L11" s="622" t="s">
        <v>201</v>
      </c>
      <c r="M11" s="623">
        <v>50952.478000000003</v>
      </c>
      <c r="N11" s="623">
        <v>11279.968000000001</v>
      </c>
      <c r="O11" s="671">
        <v>4.5170764668835943</v>
      </c>
      <c r="Q11" s="622" t="s">
        <v>196</v>
      </c>
      <c r="R11" s="623">
        <v>23377.046999999999</v>
      </c>
      <c r="S11" s="623">
        <v>5390.3739999999998</v>
      </c>
      <c r="T11" s="671">
        <v>4.3368135494865472</v>
      </c>
    </row>
    <row r="12" spans="2:25" ht="16.5" thickBot="1">
      <c r="B12" s="622" t="s">
        <v>194</v>
      </c>
      <c r="C12" s="623">
        <v>1530.7940000000001</v>
      </c>
      <c r="D12" s="623">
        <v>8433</v>
      </c>
      <c r="E12" s="896">
        <v>2.5588206779196381</v>
      </c>
      <c r="G12" s="1106" t="s">
        <v>455</v>
      </c>
      <c r="H12" s="997">
        <v>821.86199999999997</v>
      </c>
      <c r="I12" s="997">
        <v>4058</v>
      </c>
      <c r="J12" s="1128">
        <v>3.0642824385642431</v>
      </c>
      <c r="L12" s="622" t="s">
        <v>199</v>
      </c>
      <c r="M12" s="623">
        <v>39500.239000000001</v>
      </c>
      <c r="N12" s="623">
        <v>6172.8590000000004</v>
      </c>
      <c r="O12" s="671">
        <v>6.3990185098995456</v>
      </c>
      <c r="Q12" s="622" t="s">
        <v>455</v>
      </c>
      <c r="R12" s="623">
        <v>20332.857</v>
      </c>
      <c r="S12" s="623">
        <v>8089.3459999999995</v>
      </c>
      <c r="T12" s="671">
        <v>2.5135353340059878</v>
      </c>
    </row>
    <row r="13" spans="2:25" ht="16.5" thickBot="1">
      <c r="B13" s="622" t="s">
        <v>357</v>
      </c>
      <c r="C13" s="623">
        <v>1399.9110000000001</v>
      </c>
      <c r="D13" s="623">
        <v>977</v>
      </c>
      <c r="E13" s="896">
        <v>2.1499550784399548</v>
      </c>
      <c r="G13" s="998" t="s">
        <v>323</v>
      </c>
      <c r="H13" s="626">
        <v>4665.2870000000003</v>
      </c>
      <c r="I13" s="626">
        <v>23348</v>
      </c>
      <c r="J13" s="999">
        <v>2.9209909595725909</v>
      </c>
      <c r="L13" s="622" t="s">
        <v>202</v>
      </c>
      <c r="M13" s="623">
        <v>32594.665000000001</v>
      </c>
      <c r="N13" s="623">
        <v>9778.7749999999996</v>
      </c>
      <c r="O13" s="671">
        <v>3.3332053350240702</v>
      </c>
      <c r="Q13" s="622" t="s">
        <v>201</v>
      </c>
      <c r="R13" s="623">
        <v>13510.83</v>
      </c>
      <c r="S13" s="623">
        <v>3701.306</v>
      </c>
      <c r="T13" s="671">
        <v>3.6502872229423882</v>
      </c>
    </row>
    <row r="14" spans="2:25" ht="16.5" thickBot="1">
      <c r="B14" s="1106" t="s">
        <v>198</v>
      </c>
      <c r="C14" s="997">
        <v>1122.961</v>
      </c>
      <c r="D14" s="997">
        <v>2833</v>
      </c>
      <c r="E14" s="1128">
        <v>2.6388710033697884</v>
      </c>
      <c r="G14" s="122"/>
      <c r="H14" s="122"/>
      <c r="I14" s="122"/>
      <c r="J14" s="122"/>
      <c r="L14" s="622" t="s">
        <v>358</v>
      </c>
      <c r="M14" s="623">
        <v>27667.175999999999</v>
      </c>
      <c r="N14" s="623">
        <v>4927.4279999999999</v>
      </c>
      <c r="O14" s="671">
        <v>5.6149325774014356</v>
      </c>
      <c r="Q14" s="622" t="s">
        <v>192</v>
      </c>
      <c r="R14" s="623">
        <v>13118.679</v>
      </c>
      <c r="S14" s="623">
        <v>3990.3629999999998</v>
      </c>
      <c r="T14" s="671">
        <v>3.2875903771160671</v>
      </c>
    </row>
    <row r="15" spans="2:25" ht="16.5" thickBot="1">
      <c r="B15" s="998" t="s">
        <v>323</v>
      </c>
      <c r="C15" s="626">
        <v>33317.173000000003</v>
      </c>
      <c r="D15" s="626">
        <v>50067</v>
      </c>
      <c r="E15" s="999">
        <v>2.5689738168359018</v>
      </c>
      <c r="F15" s="867"/>
      <c r="L15" s="622" t="s">
        <v>193</v>
      </c>
      <c r="M15" s="623">
        <v>26761.125</v>
      </c>
      <c r="N15" s="623">
        <v>6040.0219999999999</v>
      </c>
      <c r="O15" s="671">
        <v>4.4306336963673312</v>
      </c>
      <c r="Q15" s="622" t="s">
        <v>202</v>
      </c>
      <c r="R15" s="623">
        <v>9868.1620000000003</v>
      </c>
      <c r="S15" s="623">
        <v>2800.37</v>
      </c>
      <c r="T15" s="671">
        <v>3.5238779161325113</v>
      </c>
    </row>
    <row r="16" spans="2:25" ht="15.75">
      <c r="B16" s="122"/>
      <c r="C16" s="122"/>
      <c r="D16" s="122"/>
      <c r="E16" s="122"/>
      <c r="F16" s="683"/>
      <c r="L16" s="622" t="s">
        <v>197</v>
      </c>
      <c r="M16" s="623">
        <v>26521.941999999999</v>
      </c>
      <c r="N16" s="623">
        <v>6769.8940000000002</v>
      </c>
      <c r="O16" s="671">
        <v>3.9176303203565666</v>
      </c>
      <c r="Q16" s="622" t="s">
        <v>342</v>
      </c>
      <c r="R16" s="623">
        <v>9431.7099999999991</v>
      </c>
      <c r="S16" s="623">
        <v>2316.4009999999998</v>
      </c>
      <c r="T16" s="671">
        <v>4.0717086549349615</v>
      </c>
    </row>
    <row r="17" spans="2:20" ht="15.75">
      <c r="B17" s="122"/>
      <c r="C17" s="122"/>
      <c r="D17" s="122"/>
      <c r="E17" s="122"/>
      <c r="L17" s="622" t="s">
        <v>209</v>
      </c>
      <c r="M17" s="623">
        <v>23207.263999999999</v>
      </c>
      <c r="N17" s="623">
        <v>7867.3310000000001</v>
      </c>
      <c r="O17" s="671">
        <v>2.9498268218281396</v>
      </c>
      <c r="Q17" s="622" t="s">
        <v>208</v>
      </c>
      <c r="R17" s="623">
        <v>9327.75</v>
      </c>
      <c r="S17" s="623">
        <v>3194.5320000000002</v>
      </c>
      <c r="T17" s="671">
        <v>2.9199112733884025</v>
      </c>
    </row>
    <row r="18" spans="2:20" ht="15.75">
      <c r="B18" s="122"/>
      <c r="C18" s="122"/>
      <c r="D18" s="122"/>
      <c r="E18" s="122"/>
      <c r="L18" s="622" t="s">
        <v>206</v>
      </c>
      <c r="M18" s="623">
        <v>21012.652999999998</v>
      </c>
      <c r="N18" s="623">
        <v>5312.03</v>
      </c>
      <c r="O18" s="671">
        <v>3.9556728783534729</v>
      </c>
      <c r="Q18" s="622" t="s">
        <v>203</v>
      </c>
      <c r="R18" s="623">
        <v>6541.0169999999998</v>
      </c>
      <c r="S18" s="623">
        <v>3223.4630000000002</v>
      </c>
      <c r="T18" s="671">
        <v>2.0291894152344851</v>
      </c>
    </row>
    <row r="19" spans="2:20" ht="15.75">
      <c r="B19" s="122"/>
      <c r="C19" s="122"/>
      <c r="D19" s="122"/>
      <c r="E19" s="122"/>
      <c r="L19" s="622" t="s">
        <v>200</v>
      </c>
      <c r="M19" s="623">
        <v>14878.575000000001</v>
      </c>
      <c r="N19" s="623">
        <v>5443.5810000000001</v>
      </c>
      <c r="O19" s="671">
        <v>2.733232958230988</v>
      </c>
      <c r="Q19" s="622" t="s">
        <v>209</v>
      </c>
      <c r="R19" s="623">
        <v>6360.8190000000004</v>
      </c>
      <c r="S19" s="623">
        <v>2389.326</v>
      </c>
      <c r="T19" s="671">
        <v>2.6621813013376996</v>
      </c>
    </row>
    <row r="20" spans="2:20" ht="15.75">
      <c r="B20" s="122"/>
      <c r="C20" s="122"/>
      <c r="D20" s="122"/>
      <c r="E20" s="122"/>
      <c r="L20" s="622" t="s">
        <v>207</v>
      </c>
      <c r="M20" s="623">
        <v>13902.087</v>
      </c>
      <c r="N20" s="623">
        <v>3488.7759999999998</v>
      </c>
      <c r="O20" s="671">
        <v>3.9848035528792907</v>
      </c>
      <c r="Q20" s="622" t="s">
        <v>213</v>
      </c>
      <c r="R20" s="623">
        <v>5898.2889999999998</v>
      </c>
      <c r="S20" s="623">
        <v>2227.6480000000001</v>
      </c>
      <c r="T20" s="671">
        <v>2.6477652663257389</v>
      </c>
    </row>
    <row r="21" spans="2:20" ht="15.75">
      <c r="B21" s="122"/>
      <c r="C21" s="122"/>
      <c r="D21" s="122"/>
      <c r="E21" s="122"/>
      <c r="L21" s="622" t="s">
        <v>359</v>
      </c>
      <c r="M21" s="623">
        <v>10795.648999999999</v>
      </c>
      <c r="N21" s="623">
        <v>3512.3629999999998</v>
      </c>
      <c r="O21" s="671">
        <v>3.0736142591184339</v>
      </c>
      <c r="Q21" s="622" t="s">
        <v>357</v>
      </c>
      <c r="R21" s="623">
        <v>5463.9830000000002</v>
      </c>
      <c r="S21" s="623">
        <v>1646.8720000000001</v>
      </c>
      <c r="T21" s="671">
        <v>3.317794582699809</v>
      </c>
    </row>
    <row r="22" spans="2:20" ht="16.5" thickBot="1">
      <c r="B22" s="122"/>
      <c r="C22" s="122"/>
      <c r="D22" s="122"/>
      <c r="E22" s="122"/>
      <c r="F22" s="122"/>
      <c r="G22" s="122"/>
      <c r="H22" s="122"/>
      <c r="I22" s="1000"/>
      <c r="L22" s="622" t="s">
        <v>196</v>
      </c>
      <c r="M22" s="623">
        <v>9810.0220000000008</v>
      </c>
      <c r="N22" s="623">
        <v>2178.1410000000001</v>
      </c>
      <c r="O22" s="671">
        <v>4.5038507608093328</v>
      </c>
      <c r="Q22" s="622" t="s">
        <v>212</v>
      </c>
      <c r="R22" s="623">
        <v>5436.0249999999996</v>
      </c>
      <c r="S22" s="623">
        <v>1486.961</v>
      </c>
      <c r="T22" s="671">
        <v>3.6557952764060384</v>
      </c>
    </row>
    <row r="23" spans="2:20" ht="16.5" thickBot="1">
      <c r="B23" s="122"/>
      <c r="C23" s="122"/>
      <c r="D23" s="122"/>
      <c r="E23" s="122"/>
      <c r="F23" s="122"/>
      <c r="G23" s="122"/>
      <c r="H23" s="122"/>
      <c r="I23" s="122"/>
      <c r="J23" s="122"/>
      <c r="L23" s="998" t="s">
        <v>323</v>
      </c>
      <c r="M23" s="626">
        <v>943397.74300000002</v>
      </c>
      <c r="N23" s="626">
        <v>252342.44399999999</v>
      </c>
      <c r="O23" s="760">
        <v>3.7385614882924729</v>
      </c>
      <c r="Q23" s="622" t="s">
        <v>210</v>
      </c>
      <c r="R23" s="623">
        <v>4728.2070000000003</v>
      </c>
      <c r="S23" s="623">
        <v>1345.9290000000001</v>
      </c>
      <c r="T23" s="671">
        <v>3.5129691090689033</v>
      </c>
    </row>
    <row r="24" spans="2:20" ht="15.75">
      <c r="B24" s="122"/>
      <c r="C24" s="122"/>
      <c r="D24" s="122"/>
      <c r="E24" s="122"/>
      <c r="F24" s="122"/>
      <c r="G24" s="122"/>
      <c r="H24" s="122"/>
      <c r="I24" s="122"/>
      <c r="J24" s="122"/>
      <c r="L24" s="122"/>
      <c r="M24" s="122"/>
      <c r="N24" s="122"/>
      <c r="O24" s="122"/>
      <c r="Q24" s="622" t="s">
        <v>206</v>
      </c>
      <c r="R24" s="623">
        <v>4309.4780000000001</v>
      </c>
      <c r="S24" s="623">
        <v>1113.008</v>
      </c>
      <c r="T24" s="671">
        <v>3.8719200580768511</v>
      </c>
    </row>
    <row r="25" spans="2:20" ht="15.75">
      <c r="B25" s="122"/>
      <c r="C25" s="122"/>
      <c r="D25" s="122"/>
      <c r="E25" s="122"/>
      <c r="F25" s="122"/>
      <c r="G25" s="122"/>
      <c r="H25" s="122"/>
      <c r="I25" s="122"/>
      <c r="J25" s="122"/>
      <c r="K25" s="122"/>
      <c r="L25" s="122"/>
      <c r="M25" s="122"/>
      <c r="N25" s="122"/>
      <c r="O25" s="122"/>
      <c r="Q25" s="622" t="s">
        <v>358</v>
      </c>
      <c r="R25" s="623">
        <v>3924.1439999999998</v>
      </c>
      <c r="S25" s="623">
        <v>991.91499999999996</v>
      </c>
      <c r="T25" s="671">
        <v>3.9561293054344375</v>
      </c>
    </row>
    <row r="26" spans="2:20" ht="16.5" thickBot="1">
      <c r="B26" s="122"/>
      <c r="C26" s="122"/>
      <c r="D26" s="122"/>
      <c r="E26" s="122"/>
      <c r="F26" s="122"/>
      <c r="G26" s="122"/>
      <c r="H26" s="122"/>
      <c r="I26" s="122"/>
      <c r="J26" s="122"/>
      <c r="K26" s="122"/>
      <c r="L26" s="122"/>
      <c r="M26" s="122"/>
      <c r="N26" s="122"/>
      <c r="O26" s="122"/>
      <c r="Q26" s="1106" t="s">
        <v>211</v>
      </c>
      <c r="R26" s="997">
        <v>3529.0070000000001</v>
      </c>
      <c r="S26" s="997">
        <v>1147.797</v>
      </c>
      <c r="T26" s="1107">
        <v>3.0745915871883267</v>
      </c>
    </row>
    <row r="27" spans="2:20" ht="16.5" thickBot="1">
      <c r="F27" s="122"/>
      <c r="G27" s="122"/>
      <c r="H27" s="122"/>
      <c r="I27" s="122"/>
      <c r="J27" s="122"/>
      <c r="K27" s="122"/>
      <c r="L27" s="122"/>
      <c r="M27" s="122"/>
      <c r="N27" s="122"/>
      <c r="O27" s="122"/>
      <c r="Q27" s="998" t="s">
        <v>323</v>
      </c>
      <c r="R27" s="626">
        <v>341217.29599999997</v>
      </c>
      <c r="S27" s="626">
        <v>98213.567999999999</v>
      </c>
      <c r="T27" s="760">
        <v>3.4742378568305345</v>
      </c>
    </row>
    <row r="28" spans="2:20">
      <c r="B28" s="122"/>
      <c r="C28" s="122"/>
      <c r="D28" s="122"/>
      <c r="E28" s="122"/>
      <c r="F28" s="122"/>
      <c r="G28" s="122"/>
      <c r="H28" s="122"/>
      <c r="I28" s="122"/>
      <c r="J28" s="122"/>
      <c r="K28" s="122"/>
      <c r="L28" s="122"/>
      <c r="M28" s="122"/>
      <c r="N28" s="122"/>
      <c r="O28" s="122"/>
      <c r="Q28" s="122"/>
      <c r="R28" s="122"/>
      <c r="S28" s="122"/>
      <c r="T28" s="122"/>
    </row>
    <row r="29" spans="2:20">
      <c r="B29" s="122"/>
      <c r="C29" s="122"/>
      <c r="D29" s="122"/>
      <c r="E29" s="122"/>
      <c r="F29" s="122"/>
      <c r="G29" s="122"/>
      <c r="H29" s="122"/>
      <c r="I29" s="122"/>
      <c r="J29" s="122"/>
      <c r="K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G103" s="122"/>
      <c r="H103" s="122"/>
      <c r="I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G28" sqref="G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56" t="s">
        <v>456</v>
      </c>
      <c r="C2" s="1356"/>
      <c r="D2" s="1356"/>
      <c r="E2" s="1356"/>
      <c r="F2" s="1356"/>
      <c r="G2" s="1356"/>
      <c r="H2" s="1356"/>
      <c r="I2" s="1356"/>
      <c r="J2" s="1356"/>
      <c r="K2" s="1356"/>
      <c r="L2" s="1356"/>
      <c r="M2" s="1356"/>
      <c r="N2" s="1356"/>
      <c r="O2" s="1356"/>
      <c r="P2" s="1356"/>
      <c r="Q2" s="1356"/>
      <c r="R2" s="1356"/>
      <c r="S2" s="1356"/>
      <c r="T2" s="1356"/>
      <c r="U2" s="1356"/>
      <c r="V2" s="1356"/>
      <c r="W2" s="1356"/>
      <c r="X2" s="1356"/>
      <c r="Y2" s="1356"/>
      <c r="Z2" s="1356"/>
      <c r="AA2" s="1356"/>
      <c r="AB2" s="1356"/>
    </row>
    <row r="3" spans="2:28" ht="18" customHeight="1">
      <c r="B3" s="1359" t="s">
        <v>457</v>
      </c>
      <c r="C3" s="1359"/>
      <c r="D3" s="1359"/>
      <c r="E3" s="1359"/>
      <c r="F3" s="1359"/>
      <c r="G3" s="1359"/>
      <c r="H3" s="1359"/>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8"/>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69" t="s">
        <v>207</v>
      </c>
      <c r="C8" s="621">
        <v>13541.769</v>
      </c>
      <c r="D8" s="945">
        <v>24327</v>
      </c>
      <c r="E8" s="946">
        <v>2.2781310326206272</v>
      </c>
      <c r="F8" s="870"/>
      <c r="G8" s="869" t="s">
        <v>210</v>
      </c>
      <c r="H8" s="621">
        <v>4947.42</v>
      </c>
      <c r="I8" s="945">
        <v>23229</v>
      </c>
      <c r="J8" s="946">
        <v>2.913686923326539</v>
      </c>
      <c r="K8" s="683"/>
      <c r="L8" s="775" t="s">
        <v>201</v>
      </c>
      <c r="M8" s="621">
        <v>9956.15</v>
      </c>
      <c r="N8" s="621">
        <v>3343.86</v>
      </c>
      <c r="O8" s="761">
        <v>2.9774422374142455</v>
      </c>
      <c r="P8" s="683"/>
      <c r="Q8" s="775" t="s">
        <v>455</v>
      </c>
      <c r="R8" s="621">
        <v>6558.4759999999997</v>
      </c>
      <c r="S8" s="621">
        <v>1314.624</v>
      </c>
      <c r="T8" s="761">
        <v>4.9888606932476502</v>
      </c>
    </row>
    <row r="9" spans="2:28" ht="15.75">
      <c r="B9" s="624" t="s">
        <v>210</v>
      </c>
      <c r="C9" s="623">
        <v>12927.81</v>
      </c>
      <c r="D9" s="625">
        <v>42859</v>
      </c>
      <c r="E9" s="672">
        <v>2.0888703970010827</v>
      </c>
      <c r="F9" s="871"/>
      <c r="G9" s="624" t="s">
        <v>214</v>
      </c>
      <c r="H9" s="623">
        <v>1230.671</v>
      </c>
      <c r="I9" s="625">
        <v>8018</v>
      </c>
      <c r="J9" s="672">
        <v>2.4491160128637843</v>
      </c>
      <c r="K9" s="683"/>
      <c r="L9" s="622" t="s">
        <v>195</v>
      </c>
      <c r="M9" s="623">
        <v>8758.1059999999998</v>
      </c>
      <c r="N9" s="623">
        <v>2281.998</v>
      </c>
      <c r="O9" s="671">
        <v>3.8379113390984565</v>
      </c>
      <c r="P9" s="683"/>
      <c r="Q9" s="622" t="s">
        <v>197</v>
      </c>
      <c r="R9" s="623">
        <v>3692.5450000000001</v>
      </c>
      <c r="S9" s="623">
        <v>1133.944</v>
      </c>
      <c r="T9" s="671">
        <v>3.2563733306053915</v>
      </c>
    </row>
    <row r="10" spans="2:28" ht="15.75">
      <c r="B10" s="624" t="s">
        <v>206</v>
      </c>
      <c r="C10" s="623">
        <v>6827.64</v>
      </c>
      <c r="D10" s="623">
        <v>4495</v>
      </c>
      <c r="E10" s="671">
        <v>2.9577062099510316</v>
      </c>
      <c r="F10" s="870"/>
      <c r="G10" s="1004" t="s">
        <v>212</v>
      </c>
      <c r="H10" s="997">
        <v>962.63499999999999</v>
      </c>
      <c r="I10" s="1005">
        <v>4212</v>
      </c>
      <c r="J10" s="1006">
        <v>3.792380059408905</v>
      </c>
      <c r="K10" s="683"/>
      <c r="L10" s="622" t="s">
        <v>197</v>
      </c>
      <c r="M10" s="623">
        <v>6020.4520000000002</v>
      </c>
      <c r="N10" s="623">
        <v>1689.008</v>
      </c>
      <c r="O10" s="671">
        <v>3.5644899254473632</v>
      </c>
      <c r="P10" s="683"/>
      <c r="Q10" s="622" t="s">
        <v>195</v>
      </c>
      <c r="R10" s="623">
        <v>3073.4</v>
      </c>
      <c r="S10" s="623">
        <v>840.995</v>
      </c>
      <c r="T10" s="671">
        <v>3.6544807044037122</v>
      </c>
    </row>
    <row r="11" spans="2:28" ht="15.75">
      <c r="B11" s="624" t="s">
        <v>455</v>
      </c>
      <c r="C11" s="623">
        <v>5716.6670000000004</v>
      </c>
      <c r="D11" s="625">
        <v>14237</v>
      </c>
      <c r="E11" s="672">
        <v>3.0758052332087948</v>
      </c>
      <c r="F11" s="871"/>
      <c r="G11" s="624" t="s">
        <v>455</v>
      </c>
      <c r="H11" s="623">
        <v>753.14</v>
      </c>
      <c r="I11" s="625">
        <v>4697</v>
      </c>
      <c r="J11" s="672">
        <v>2.35388615934691</v>
      </c>
      <c r="K11" s="683"/>
      <c r="L11" s="622" t="s">
        <v>455</v>
      </c>
      <c r="M11" s="623">
        <v>5151.4290000000001</v>
      </c>
      <c r="N11" s="623">
        <v>1051.2370000000001</v>
      </c>
      <c r="O11" s="671">
        <v>4.9003497784039185</v>
      </c>
      <c r="P11" s="683"/>
      <c r="Q11" s="622" t="s">
        <v>212</v>
      </c>
      <c r="R11" s="623">
        <v>1411.001</v>
      </c>
      <c r="S11" s="623">
        <v>287.43</v>
      </c>
      <c r="T11" s="671">
        <v>4.9090248060397315</v>
      </c>
    </row>
    <row r="12" spans="2:28" ht="16.5" thickBot="1">
      <c r="B12" s="624" t="s">
        <v>214</v>
      </c>
      <c r="C12" s="623">
        <v>5408.6710000000003</v>
      </c>
      <c r="D12" s="623">
        <v>16282</v>
      </c>
      <c r="E12" s="671">
        <v>1.8940105495345929</v>
      </c>
      <c r="F12" s="871"/>
      <c r="G12" s="624" t="s">
        <v>207</v>
      </c>
      <c r="H12" s="623">
        <v>402.81099999999998</v>
      </c>
      <c r="I12" s="625">
        <v>2470</v>
      </c>
      <c r="J12" s="672">
        <v>2.9713057012399768</v>
      </c>
      <c r="K12" s="683"/>
      <c r="L12" s="622" t="s">
        <v>212</v>
      </c>
      <c r="M12" s="623">
        <v>4816.2659999999996</v>
      </c>
      <c r="N12" s="623">
        <v>1096.4100000000001</v>
      </c>
      <c r="O12" s="671">
        <v>4.3927600076613667</v>
      </c>
      <c r="P12" s="683"/>
      <c r="Q12" s="622" t="s">
        <v>194</v>
      </c>
      <c r="R12" s="623">
        <v>1169.1869999999999</v>
      </c>
      <c r="S12" s="623">
        <v>195.571</v>
      </c>
      <c r="T12" s="671">
        <v>5.9783250072863563</v>
      </c>
    </row>
    <row r="13" spans="2:28" ht="16.5" thickBot="1">
      <c r="B13" s="624" t="s">
        <v>195</v>
      </c>
      <c r="C13" s="623">
        <v>5280.3119999999999</v>
      </c>
      <c r="D13" s="625">
        <v>8255</v>
      </c>
      <c r="E13" s="672">
        <v>2.5021226507854446</v>
      </c>
      <c r="F13" s="871"/>
      <c r="G13" s="1099" t="s">
        <v>323</v>
      </c>
      <c r="H13" s="626">
        <v>8423.4040000000005</v>
      </c>
      <c r="I13" s="1273">
        <v>43284</v>
      </c>
      <c r="J13" s="1274">
        <v>2.8493447802290732</v>
      </c>
      <c r="K13" s="683"/>
      <c r="L13" s="622" t="s">
        <v>192</v>
      </c>
      <c r="M13" s="623">
        <v>4688.6059999999998</v>
      </c>
      <c r="N13" s="623">
        <v>1923.2460000000001</v>
      </c>
      <c r="O13" s="671">
        <v>2.4378607832799339</v>
      </c>
      <c r="P13" s="683"/>
      <c r="Q13" s="622" t="s">
        <v>206</v>
      </c>
      <c r="R13" s="623">
        <v>1160.2090000000001</v>
      </c>
      <c r="S13" s="623">
        <v>400.24599999999998</v>
      </c>
      <c r="T13" s="671">
        <v>2.8987397750383517</v>
      </c>
    </row>
    <row r="14" spans="2:28" ht="15.75">
      <c r="B14" s="624" t="s">
        <v>197</v>
      </c>
      <c r="C14" s="623">
        <v>4987.2730000000001</v>
      </c>
      <c r="D14" s="625">
        <v>5059</v>
      </c>
      <c r="E14" s="672">
        <v>1.6067017735573337</v>
      </c>
      <c r="F14" s="871"/>
      <c r="G14" s="122"/>
      <c r="H14" s="122"/>
      <c r="I14" s="122"/>
      <c r="J14" s="122"/>
      <c r="K14" s="683"/>
      <c r="L14" s="622" t="s">
        <v>213</v>
      </c>
      <c r="M14" s="623">
        <v>3043.7429999999999</v>
      </c>
      <c r="N14" s="623">
        <v>1235.845</v>
      </c>
      <c r="O14" s="671">
        <v>2.4628840995432273</v>
      </c>
      <c r="P14" s="683"/>
      <c r="Q14" s="622" t="s">
        <v>458</v>
      </c>
      <c r="R14" s="623">
        <v>483.07799999999997</v>
      </c>
      <c r="S14" s="623">
        <v>89.262</v>
      </c>
      <c r="T14" s="671">
        <v>5.4119110035625457</v>
      </c>
    </row>
    <row r="15" spans="2:28" ht="16.5" thickBot="1">
      <c r="B15" s="1004" t="s">
        <v>211</v>
      </c>
      <c r="C15" s="997">
        <v>3418.902</v>
      </c>
      <c r="D15" s="1005">
        <v>6065</v>
      </c>
      <c r="E15" s="1006">
        <v>1.9117216668185726</v>
      </c>
      <c r="F15" s="871"/>
      <c r="G15" s="122"/>
      <c r="H15" s="122"/>
      <c r="I15" s="122"/>
      <c r="J15" s="122"/>
      <c r="K15" s="683"/>
      <c r="L15" s="622" t="s">
        <v>205</v>
      </c>
      <c r="M15" s="623">
        <v>1951.4680000000001</v>
      </c>
      <c r="N15" s="623">
        <v>796.88400000000001</v>
      </c>
      <c r="O15" s="671">
        <v>2.4488733617439928</v>
      </c>
      <c r="P15" s="683"/>
      <c r="Q15" s="622" t="s">
        <v>201</v>
      </c>
      <c r="R15" s="623">
        <v>393.709</v>
      </c>
      <c r="S15" s="623">
        <v>117.307</v>
      </c>
      <c r="T15" s="671">
        <v>3.3562276760977605</v>
      </c>
    </row>
    <row r="16" spans="2:28" ht="16.5" thickBot="1">
      <c r="B16" s="1099" t="s">
        <v>323</v>
      </c>
      <c r="C16" s="626">
        <v>65363.190999999999</v>
      </c>
      <c r="D16" s="1273">
        <v>139332</v>
      </c>
      <c r="E16" s="1274">
        <v>2.2613906804530033</v>
      </c>
      <c r="F16" s="871"/>
      <c r="G16" s="122"/>
      <c r="H16" s="122"/>
      <c r="I16" s="122"/>
      <c r="J16" s="122"/>
      <c r="K16" s="683"/>
      <c r="L16" s="622" t="s">
        <v>214</v>
      </c>
      <c r="M16" s="623">
        <v>1781.6420000000001</v>
      </c>
      <c r="N16" s="623">
        <v>743.298</v>
      </c>
      <c r="O16" s="671">
        <v>2.3969417380377722</v>
      </c>
      <c r="P16" s="683"/>
      <c r="Q16" s="622" t="s">
        <v>193</v>
      </c>
      <c r="R16" s="623">
        <v>371.71199999999999</v>
      </c>
      <c r="S16" s="623">
        <v>71.552999999999997</v>
      </c>
      <c r="T16" s="671">
        <v>5.1949184520565179</v>
      </c>
    </row>
    <row r="17" spans="2:21" ht="15.75">
      <c r="B17" s="122"/>
      <c r="C17" s="122"/>
      <c r="D17" s="122"/>
      <c r="E17" s="122"/>
      <c r="F17" s="870"/>
      <c r="K17" s="683"/>
      <c r="L17" s="622" t="s">
        <v>210</v>
      </c>
      <c r="M17" s="623">
        <v>1700.1120000000001</v>
      </c>
      <c r="N17" s="623">
        <v>700.67200000000003</v>
      </c>
      <c r="O17" s="671">
        <v>2.4264020825721593</v>
      </c>
      <c r="P17" s="683"/>
      <c r="Q17" s="622" t="s">
        <v>209</v>
      </c>
      <c r="R17" s="623">
        <v>290.423</v>
      </c>
      <c r="S17" s="623">
        <v>72.731999999999999</v>
      </c>
      <c r="T17" s="671">
        <v>3.9930567013144147</v>
      </c>
      <c r="U17" s="122"/>
    </row>
    <row r="18" spans="2:21" ht="16.5" thickBot="1">
      <c r="B18" s="122"/>
      <c r="C18" s="122"/>
      <c r="D18" s="122"/>
      <c r="E18" s="122"/>
      <c r="F18" s="872"/>
      <c r="H18" s="122"/>
      <c r="I18" s="122"/>
      <c r="J18" s="122"/>
      <c r="K18" s="122"/>
      <c r="L18" s="622" t="s">
        <v>206</v>
      </c>
      <c r="M18" s="623">
        <v>1303.8399999999999</v>
      </c>
      <c r="N18" s="623">
        <v>282.41699999999997</v>
      </c>
      <c r="O18" s="671">
        <v>4.6167192484871666</v>
      </c>
      <c r="P18" s="683"/>
      <c r="Q18" s="622" t="s">
        <v>192</v>
      </c>
      <c r="R18" s="623">
        <v>259.44200000000001</v>
      </c>
      <c r="S18" s="623">
        <v>19.253</v>
      </c>
      <c r="T18" s="671">
        <v>13.475406430166727</v>
      </c>
      <c r="U18" s="122"/>
    </row>
    <row r="19" spans="2:21" ht="16.5" thickBot="1">
      <c r="B19" s="122"/>
      <c r="C19" s="122"/>
      <c r="D19" s="122"/>
      <c r="E19" s="122"/>
      <c r="F19" s="873"/>
      <c r="G19" s="122"/>
      <c r="H19" s="122"/>
      <c r="I19" s="122"/>
      <c r="J19" s="122"/>
      <c r="K19" s="683"/>
      <c r="L19" s="998" t="s">
        <v>323</v>
      </c>
      <c r="M19" s="626">
        <v>51954.345000000001</v>
      </c>
      <c r="N19" s="626">
        <v>15588.129000000001</v>
      </c>
      <c r="O19" s="760">
        <v>3.332942972180946</v>
      </c>
      <c r="P19" s="683"/>
      <c r="Q19" s="998" t="s">
        <v>323</v>
      </c>
      <c r="R19" s="626">
        <v>19297.746999999999</v>
      </c>
      <c r="S19" s="626">
        <v>4618.2539999999999</v>
      </c>
      <c r="T19" s="760">
        <v>4.1785806930497973</v>
      </c>
      <c r="U19" s="122"/>
    </row>
    <row r="20" spans="2:21" ht="15" customHeight="1">
      <c r="B20" s="122"/>
      <c r="C20" s="122"/>
      <c r="D20" s="122"/>
      <c r="E20" s="122"/>
      <c r="F20" s="873"/>
      <c r="K20" s="683"/>
      <c r="L20" s="122"/>
      <c r="M20" s="122"/>
      <c r="N20" s="122"/>
      <c r="O20" s="122"/>
      <c r="P20" s="683"/>
      <c r="Q20" s="122"/>
      <c r="R20" s="122"/>
      <c r="S20" s="122"/>
      <c r="T20" s="122"/>
      <c r="U20" s="122"/>
    </row>
    <row r="21" spans="2:21">
      <c r="B21" s="122"/>
      <c r="C21" s="122"/>
      <c r="D21" s="122"/>
      <c r="E21" s="122"/>
      <c r="F21" s="874"/>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42" zoomScale="80" zoomScaleNormal="80" workbookViewId="0">
      <selection activeCell="T587" sqref="T587"/>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25" t="s">
        <v>258</v>
      </c>
      <c r="C5" s="1425"/>
      <c r="D5" s="1425"/>
      <c r="E5" s="1425"/>
      <c r="F5" s="1425"/>
      <c r="G5" s="1425"/>
      <c r="H5" s="1425"/>
      <c r="I5" s="1425"/>
      <c r="J5" s="1425"/>
      <c r="K5" s="1425"/>
      <c r="L5" s="1425"/>
    </row>
    <row r="6" spans="2:13" ht="18">
      <c r="B6" s="689"/>
      <c r="C6" s="689"/>
      <c r="D6" s="689"/>
      <c r="E6" s="689"/>
      <c r="F6" s="457" t="s">
        <v>259</v>
      </c>
      <c r="G6" s="689"/>
      <c r="H6" s="689"/>
      <c r="I6" s="689"/>
      <c r="J6" s="689"/>
      <c r="K6" s="689"/>
      <c r="L6" s="689"/>
    </row>
    <row r="7" spans="2:13" s="458" customFormat="1" ht="15">
      <c r="B7" s="1426" t="s">
        <v>260</v>
      </c>
      <c r="C7" s="1418" t="s">
        <v>22</v>
      </c>
      <c r="D7" s="1418" t="s">
        <v>261</v>
      </c>
      <c r="E7" s="1429" t="s">
        <v>262</v>
      </c>
      <c r="F7" s="1430"/>
      <c r="G7" s="1431"/>
      <c r="H7" s="1432" t="s">
        <v>263</v>
      </c>
      <c r="I7" s="1434" t="s">
        <v>264</v>
      </c>
      <c r="J7" s="1435"/>
      <c r="K7" s="1435"/>
      <c r="L7" s="1426"/>
    </row>
    <row r="8" spans="2:13">
      <c r="B8" s="1427"/>
      <c r="C8" s="1428"/>
      <c r="D8" s="1428"/>
      <c r="E8" s="1420" t="s">
        <v>265</v>
      </c>
      <c r="F8" s="1418" t="s">
        <v>266</v>
      </c>
      <c r="G8" s="1418" t="s">
        <v>267</v>
      </c>
      <c r="H8" s="1433"/>
      <c r="I8" s="1420" t="s">
        <v>268</v>
      </c>
      <c r="J8" s="1420" t="s">
        <v>24</v>
      </c>
      <c r="K8" s="1418" t="s">
        <v>269</v>
      </c>
      <c r="L8" s="1420" t="s">
        <v>270</v>
      </c>
    </row>
    <row r="9" spans="2:13">
      <c r="B9" s="1427"/>
      <c r="C9" s="1428"/>
      <c r="D9" s="1428"/>
      <c r="E9" s="1421"/>
      <c r="F9" s="1428"/>
      <c r="G9" s="1428"/>
      <c r="H9" s="1433"/>
      <c r="I9" s="1421"/>
      <c r="J9" s="1421"/>
      <c r="K9" s="1419"/>
      <c r="L9" s="1421"/>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24"/>
      <c r="O105" s="1424"/>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24"/>
      <c r="O121" s="1424"/>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24"/>
      <c r="O145" s="1424"/>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24"/>
      <c r="O171" s="1424"/>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87" t="s">
        <v>296</v>
      </c>
      <c r="D177" s="1387"/>
      <c r="E177" s="1387"/>
      <c r="F177" s="1387"/>
      <c r="G177" s="1387"/>
      <c r="H177" s="1387"/>
      <c r="I177" s="1387"/>
      <c r="J177" s="1387"/>
      <c r="K177" s="1387"/>
      <c r="L177" s="1416"/>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36" t="s">
        <v>260</v>
      </c>
      <c r="C194" s="1391" t="s">
        <v>22</v>
      </c>
      <c r="D194" s="1391" t="s">
        <v>261</v>
      </c>
      <c r="E194" s="1393" t="s">
        <v>262</v>
      </c>
      <c r="F194" s="1394"/>
      <c r="G194" s="1395"/>
      <c r="H194" s="1396" t="s">
        <v>263</v>
      </c>
      <c r="I194" s="1398" t="s">
        <v>264</v>
      </c>
      <c r="J194" s="1399"/>
      <c r="K194" s="1399"/>
      <c r="L194" s="1438"/>
    </row>
    <row r="195" spans="2:12" ht="12.75" customHeight="1">
      <c r="B195" s="1437"/>
      <c r="C195" s="1392"/>
      <c r="D195" s="1392"/>
      <c r="E195" s="1406" t="s">
        <v>265</v>
      </c>
      <c r="F195" s="1391" t="s">
        <v>266</v>
      </c>
      <c r="G195" s="1391" t="s">
        <v>267</v>
      </c>
      <c r="H195" s="1397"/>
      <c r="I195" s="1406" t="s">
        <v>268</v>
      </c>
      <c r="J195" s="1406" t="s">
        <v>24</v>
      </c>
      <c r="K195" s="1391" t="s">
        <v>269</v>
      </c>
      <c r="L195" s="1422" t="s">
        <v>270</v>
      </c>
    </row>
    <row r="196" spans="2:12" ht="12.75" customHeight="1">
      <c r="B196" s="1437"/>
      <c r="C196" s="1392"/>
      <c r="D196" s="1392"/>
      <c r="E196" s="1413"/>
      <c r="F196" s="1392"/>
      <c r="G196" s="1392"/>
      <c r="H196" s="1397"/>
      <c r="I196" s="1407"/>
      <c r="J196" s="1407"/>
      <c r="K196" s="1408"/>
      <c r="L196" s="1423"/>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87" t="s">
        <v>297</v>
      </c>
      <c r="D199" s="1387"/>
      <c r="E199" s="1387"/>
      <c r="F199" s="1387"/>
      <c r="G199" s="1387"/>
      <c r="H199" s="1387"/>
      <c r="I199" s="1387"/>
      <c r="J199" s="1387"/>
      <c r="K199" s="1387"/>
      <c r="L199" s="1416"/>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400" t="s">
        <v>260</v>
      </c>
      <c r="C234" s="1391" t="s">
        <v>22</v>
      </c>
      <c r="D234" s="1391" t="s">
        <v>261</v>
      </c>
      <c r="E234" s="1393" t="s">
        <v>262</v>
      </c>
      <c r="F234" s="1394"/>
      <c r="G234" s="1395"/>
      <c r="H234" s="1396" t="s">
        <v>263</v>
      </c>
      <c r="I234" s="1393" t="s">
        <v>264</v>
      </c>
      <c r="J234" s="1394"/>
      <c r="K234" s="1394"/>
      <c r="L234" s="1394"/>
    </row>
    <row r="235" spans="2:12">
      <c r="B235" s="1417"/>
      <c r="C235" s="1392"/>
      <c r="D235" s="1392"/>
      <c r="E235" s="1406" t="s">
        <v>265</v>
      </c>
      <c r="F235" s="1391" t="s">
        <v>266</v>
      </c>
      <c r="G235" s="1391" t="s">
        <v>267</v>
      </c>
      <c r="H235" s="1397"/>
      <c r="I235" s="1406" t="s">
        <v>268</v>
      </c>
      <c r="J235" s="1406" t="s">
        <v>24</v>
      </c>
      <c r="K235" s="1391" t="s">
        <v>269</v>
      </c>
      <c r="L235" s="1398" t="s">
        <v>270</v>
      </c>
    </row>
    <row r="236" spans="2:12">
      <c r="B236" s="1417"/>
      <c r="C236" s="1392"/>
      <c r="D236" s="1392"/>
      <c r="E236" s="1413"/>
      <c r="F236" s="1392"/>
      <c r="G236" s="1392"/>
      <c r="H236" s="1397"/>
      <c r="I236" s="1413"/>
      <c r="J236" s="1413"/>
      <c r="K236" s="1392"/>
      <c r="L236" s="1412"/>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410" t="s">
        <v>271</v>
      </c>
      <c r="D239" s="1410"/>
      <c r="E239" s="1410"/>
      <c r="F239" s="1410"/>
      <c r="G239" s="1410"/>
      <c r="H239" s="1410"/>
      <c r="I239" s="1410"/>
      <c r="J239" s="1410"/>
      <c r="K239" s="1410"/>
      <c r="L239" s="1410"/>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87" t="s">
        <v>296</v>
      </c>
      <c r="D256" s="1387"/>
      <c r="E256" s="1387"/>
      <c r="F256" s="1387"/>
      <c r="G256" s="1387"/>
      <c r="H256" s="1387"/>
      <c r="I256" s="1387"/>
      <c r="J256" s="1387"/>
      <c r="K256" s="1387"/>
      <c r="L256" s="1387"/>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414" t="s">
        <v>260</v>
      </c>
      <c r="C273" s="1391" t="s">
        <v>22</v>
      </c>
      <c r="D273" s="1391" t="s">
        <v>261</v>
      </c>
      <c r="E273" s="1393" t="s">
        <v>262</v>
      </c>
      <c r="F273" s="1394"/>
      <c r="G273" s="1395"/>
      <c r="H273" s="1396" t="s">
        <v>263</v>
      </c>
      <c r="I273" s="1398" t="s">
        <v>264</v>
      </c>
      <c r="J273" s="1399"/>
      <c r="K273" s="1399"/>
      <c r="L273" s="1399"/>
    </row>
    <row r="274" spans="2:12" ht="11.25" customHeight="1">
      <c r="B274" s="1415"/>
      <c r="C274" s="1392"/>
      <c r="D274" s="1392"/>
      <c r="E274" s="1406" t="s">
        <v>265</v>
      </c>
      <c r="F274" s="1391" t="s">
        <v>266</v>
      </c>
      <c r="G274" s="1391" t="s">
        <v>267</v>
      </c>
      <c r="H274" s="1397"/>
      <c r="I274" s="1406" t="s">
        <v>268</v>
      </c>
      <c r="J274" s="1406" t="s">
        <v>24</v>
      </c>
      <c r="K274" s="1391" t="s">
        <v>269</v>
      </c>
      <c r="L274" s="1398" t="s">
        <v>270</v>
      </c>
    </row>
    <row r="275" spans="2:12" ht="11.25" customHeight="1">
      <c r="B275" s="1415"/>
      <c r="C275" s="1392"/>
      <c r="D275" s="1392"/>
      <c r="E275" s="1413"/>
      <c r="F275" s="1392"/>
      <c r="G275" s="1392"/>
      <c r="H275" s="1397"/>
      <c r="I275" s="1407"/>
      <c r="J275" s="1407"/>
      <c r="K275" s="1408"/>
      <c r="L275" s="1412"/>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87" t="s">
        <v>297</v>
      </c>
      <c r="D278" s="1387"/>
      <c r="E278" s="1387"/>
      <c r="F278" s="1387"/>
      <c r="G278" s="1387"/>
      <c r="H278" s="1387"/>
      <c r="I278" s="1387"/>
      <c r="J278" s="1387"/>
      <c r="K278" s="1387"/>
      <c r="L278" s="1387"/>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406" t="s">
        <v>260</v>
      </c>
      <c r="C313" s="1391" t="s">
        <v>22</v>
      </c>
      <c r="D313" s="1391" t="s">
        <v>261</v>
      </c>
      <c r="E313" s="1393" t="s">
        <v>262</v>
      </c>
      <c r="F313" s="1394"/>
      <c r="G313" s="1395"/>
      <c r="H313" s="1391" t="s">
        <v>263</v>
      </c>
      <c r="I313" s="1393" t="s">
        <v>264</v>
      </c>
      <c r="J313" s="1394"/>
      <c r="K313" s="1394"/>
      <c r="L313" s="1395"/>
    </row>
    <row r="314" spans="2:12" ht="11.25" customHeight="1">
      <c r="B314" s="1413"/>
      <c r="C314" s="1392"/>
      <c r="D314" s="1392"/>
      <c r="E314" s="1401" t="s">
        <v>301</v>
      </c>
      <c r="F314" s="1404" t="s">
        <v>302</v>
      </c>
      <c r="G314" s="1404" t="s">
        <v>303</v>
      </c>
      <c r="H314" s="1392"/>
      <c r="I314" s="1406" t="s">
        <v>268</v>
      </c>
      <c r="J314" s="1406" t="s">
        <v>24</v>
      </c>
      <c r="K314" s="1391" t="s">
        <v>269</v>
      </c>
      <c r="L314" s="1406" t="s">
        <v>270</v>
      </c>
    </row>
    <row r="315" spans="2:12" ht="11.25" customHeight="1">
      <c r="B315" s="1407"/>
      <c r="C315" s="1408"/>
      <c r="D315" s="1408"/>
      <c r="E315" s="1403"/>
      <c r="F315" s="1405"/>
      <c r="G315" s="1405"/>
      <c r="H315" s="1408"/>
      <c r="I315" s="1407"/>
      <c r="J315" s="1407"/>
      <c r="K315" s="1408"/>
      <c r="L315" s="1407"/>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410" t="s">
        <v>271</v>
      </c>
      <c r="D318" s="1410"/>
      <c r="E318" s="1410"/>
      <c r="F318" s="1410"/>
      <c r="G318" s="1410"/>
      <c r="H318" s="1410"/>
      <c r="I318" s="1410"/>
      <c r="J318" s="1410"/>
      <c r="K318" s="1410"/>
      <c r="L318" s="1411"/>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87" t="s">
        <v>296</v>
      </c>
      <c r="D335" s="1387"/>
      <c r="E335" s="1387"/>
      <c r="F335" s="1387"/>
      <c r="G335" s="1387"/>
      <c r="H335" s="1387"/>
      <c r="I335" s="1387"/>
      <c r="J335" s="1387"/>
      <c r="K335" s="1387"/>
      <c r="L335" s="1388"/>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89" t="s">
        <v>260</v>
      </c>
      <c r="C352" s="1391" t="s">
        <v>22</v>
      </c>
      <c r="D352" s="1391" t="s">
        <v>261</v>
      </c>
      <c r="E352" s="1393" t="s">
        <v>262</v>
      </c>
      <c r="F352" s="1394"/>
      <c r="G352" s="1395"/>
      <c r="H352" s="1396" t="s">
        <v>263</v>
      </c>
      <c r="I352" s="1398" t="s">
        <v>264</v>
      </c>
      <c r="J352" s="1399"/>
      <c r="K352" s="1399"/>
      <c r="L352" s="1400"/>
    </row>
    <row r="353" spans="2:12" ht="11.25" customHeight="1">
      <c r="B353" s="1390"/>
      <c r="C353" s="1392"/>
      <c r="D353" s="1392"/>
      <c r="E353" s="1401" t="s">
        <v>301</v>
      </c>
      <c r="F353" s="1404" t="s">
        <v>302</v>
      </c>
      <c r="G353" s="1404" t="s">
        <v>303</v>
      </c>
      <c r="H353" s="1397"/>
      <c r="I353" s="1406" t="s">
        <v>268</v>
      </c>
      <c r="J353" s="1406" t="s">
        <v>24</v>
      </c>
      <c r="K353" s="1391" t="s">
        <v>269</v>
      </c>
      <c r="L353" s="1406" t="s">
        <v>270</v>
      </c>
    </row>
    <row r="354" spans="2:12" ht="11.25" customHeight="1">
      <c r="B354" s="1390"/>
      <c r="C354" s="1392"/>
      <c r="D354" s="1392"/>
      <c r="E354" s="1402"/>
      <c r="F354" s="1409"/>
      <c r="G354" s="1409"/>
      <c r="H354" s="1397"/>
      <c r="I354" s="1407"/>
      <c r="J354" s="1407"/>
      <c r="K354" s="1408"/>
      <c r="L354" s="1407"/>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87" t="s">
        <v>297</v>
      </c>
      <c r="D357" s="1387"/>
      <c r="E357" s="1387"/>
      <c r="F357" s="1387"/>
      <c r="G357" s="1387"/>
      <c r="H357" s="1387"/>
      <c r="I357" s="1387"/>
      <c r="J357" s="1387"/>
      <c r="K357" s="1387"/>
      <c r="L357" s="1388"/>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320</v>
      </c>
    </row>
    <row r="393" spans="2:12" ht="12.75" customHeight="1">
      <c r="B393" s="1373" t="s">
        <v>260</v>
      </c>
      <c r="C393" s="1361" t="s">
        <v>22</v>
      </c>
      <c r="D393" s="1361" t="s">
        <v>261</v>
      </c>
      <c r="E393" s="1366" t="s">
        <v>262</v>
      </c>
      <c r="F393" s="1367"/>
      <c r="G393" s="1368"/>
      <c r="H393" s="1369" t="s">
        <v>263</v>
      </c>
      <c r="I393" s="1366" t="s">
        <v>264</v>
      </c>
      <c r="J393" s="1367"/>
      <c r="K393" s="1367"/>
      <c r="L393" s="1368"/>
    </row>
    <row r="394" spans="2:12" ht="11.25" customHeight="1">
      <c r="B394" s="1374"/>
      <c r="C394" s="1362"/>
      <c r="D394" s="1362"/>
      <c r="E394" s="1383" t="s">
        <v>301</v>
      </c>
      <c r="F394" s="1385" t="s">
        <v>302</v>
      </c>
      <c r="G394" s="1385" t="s">
        <v>303</v>
      </c>
      <c r="H394" s="1370"/>
      <c r="I394" s="1373" t="s">
        <v>268</v>
      </c>
      <c r="J394" s="1373" t="s">
        <v>24</v>
      </c>
      <c r="K394" s="1361" t="s">
        <v>269</v>
      </c>
      <c r="L394" s="1373" t="s">
        <v>270</v>
      </c>
    </row>
    <row r="395" spans="2:12" ht="11.25" customHeight="1">
      <c r="B395" s="1374"/>
      <c r="C395" s="1362"/>
      <c r="D395" s="1362"/>
      <c r="E395" s="1384"/>
      <c r="F395" s="1386"/>
      <c r="G395" s="1386"/>
      <c r="H395" s="1370"/>
      <c r="I395" s="1374"/>
      <c r="J395" s="1374"/>
      <c r="K395" s="1362"/>
      <c r="L395" s="1375"/>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63" t="s">
        <v>271</v>
      </c>
      <c r="D398" s="1363"/>
      <c r="E398" s="1363"/>
      <c r="F398" s="1363"/>
      <c r="G398" s="1363"/>
      <c r="H398" s="1363"/>
      <c r="I398" s="1363"/>
      <c r="J398" s="1363"/>
      <c r="K398" s="1363"/>
      <c r="L398" s="1380"/>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360" t="s">
        <v>296</v>
      </c>
      <c r="D415" s="1360"/>
      <c r="E415" s="1360"/>
      <c r="F415" s="1360"/>
      <c r="G415" s="1360"/>
      <c r="H415" s="1360"/>
      <c r="I415" s="1360"/>
      <c r="J415" s="1360"/>
      <c r="K415" s="1360"/>
      <c r="L415" s="1379"/>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81" t="s">
        <v>260</v>
      </c>
      <c r="C432" s="1361" t="s">
        <v>22</v>
      </c>
      <c r="D432" s="1361" t="s">
        <v>261</v>
      </c>
      <c r="E432" s="1366" t="s">
        <v>262</v>
      </c>
      <c r="F432" s="1367"/>
      <c r="G432" s="1368"/>
      <c r="H432" s="1369" t="s">
        <v>263</v>
      </c>
      <c r="I432" s="1371" t="s">
        <v>264</v>
      </c>
      <c r="J432" s="1372"/>
      <c r="K432" s="1372"/>
      <c r="L432" s="1377"/>
    </row>
    <row r="433" spans="2:12" ht="11.25" customHeight="1">
      <c r="B433" s="1382"/>
      <c r="C433" s="1362"/>
      <c r="D433" s="1362"/>
      <c r="E433" s="1383" t="s">
        <v>301</v>
      </c>
      <c r="F433" s="1385" t="s">
        <v>302</v>
      </c>
      <c r="G433" s="1385" t="s">
        <v>303</v>
      </c>
      <c r="H433" s="1370"/>
      <c r="I433" s="1373" t="s">
        <v>268</v>
      </c>
      <c r="J433" s="1373" t="s">
        <v>24</v>
      </c>
      <c r="K433" s="1361" t="s">
        <v>269</v>
      </c>
      <c r="L433" s="1373" t="s">
        <v>270</v>
      </c>
    </row>
    <row r="434" spans="2:12" ht="11.25" customHeight="1">
      <c r="B434" s="1382"/>
      <c r="C434" s="1362"/>
      <c r="D434" s="1362"/>
      <c r="E434" s="1384"/>
      <c r="F434" s="1386"/>
      <c r="G434" s="1386"/>
      <c r="H434" s="1370"/>
      <c r="I434" s="1375"/>
      <c r="J434" s="1375"/>
      <c r="K434" s="1376"/>
      <c r="L434" s="1375"/>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60" t="s">
        <v>297</v>
      </c>
      <c r="D437" s="1360"/>
      <c r="E437" s="1360"/>
      <c r="F437" s="1360"/>
      <c r="G437" s="1360"/>
      <c r="H437" s="1360"/>
      <c r="I437" s="1360"/>
      <c r="J437" s="1360"/>
      <c r="K437" s="1360"/>
      <c r="L437" s="1379"/>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341</v>
      </c>
    </row>
    <row r="474" spans="2:12" ht="18">
      <c r="B474" s="854"/>
      <c r="C474" s="854"/>
      <c r="D474" s="854"/>
      <c r="E474" s="854"/>
      <c r="F474" s="855" t="s">
        <v>259</v>
      </c>
      <c r="G474" s="854"/>
      <c r="H474" s="854"/>
      <c r="I474" s="854"/>
      <c r="J474" s="854"/>
      <c r="K474" s="854"/>
      <c r="L474" s="854"/>
    </row>
    <row r="475" spans="2:12" ht="12.75" customHeight="1">
      <c r="B475" s="1373" t="s">
        <v>260</v>
      </c>
      <c r="C475" s="1361" t="s">
        <v>22</v>
      </c>
      <c r="D475" s="1361" t="s">
        <v>261</v>
      </c>
      <c r="E475" s="1366" t="s">
        <v>262</v>
      </c>
      <c r="F475" s="1367"/>
      <c r="G475" s="1368"/>
      <c r="H475" s="1369" t="s">
        <v>263</v>
      </c>
      <c r="I475" s="1366" t="s">
        <v>264</v>
      </c>
      <c r="J475" s="1367"/>
      <c r="K475" s="1367"/>
      <c r="L475" s="1368"/>
    </row>
    <row r="476" spans="2:12" ht="11.25" customHeight="1">
      <c r="B476" s="1374"/>
      <c r="C476" s="1362"/>
      <c r="D476" s="1362"/>
      <c r="E476" s="1383" t="s">
        <v>301</v>
      </c>
      <c r="F476" s="1385" t="s">
        <v>302</v>
      </c>
      <c r="G476" s="1385" t="s">
        <v>303</v>
      </c>
      <c r="H476" s="1370"/>
      <c r="I476" s="1373" t="s">
        <v>268</v>
      </c>
      <c r="J476" s="1373" t="s">
        <v>24</v>
      </c>
      <c r="K476" s="1361" t="s">
        <v>269</v>
      </c>
      <c r="L476" s="1373" t="s">
        <v>270</v>
      </c>
    </row>
    <row r="477" spans="2:12" ht="11.25" customHeight="1">
      <c r="B477" s="1374"/>
      <c r="C477" s="1362"/>
      <c r="D477" s="1362"/>
      <c r="E477" s="1384"/>
      <c r="F477" s="1386"/>
      <c r="G477" s="1386"/>
      <c r="H477" s="1370"/>
      <c r="I477" s="1374"/>
      <c r="J477" s="1374"/>
      <c r="K477" s="1362"/>
      <c r="L477" s="1375"/>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63" t="s">
        <v>271</v>
      </c>
      <c r="D480" s="1363"/>
      <c r="E480" s="1363"/>
      <c r="F480" s="1363"/>
      <c r="G480" s="1363"/>
      <c r="H480" s="1363"/>
      <c r="I480" s="1363"/>
      <c r="J480" s="1363"/>
      <c r="K480" s="1363"/>
      <c r="L480" s="1380"/>
    </row>
    <row r="481" spans="2:12" ht="12.75">
      <c r="B481" s="728"/>
      <c r="C481" s="708"/>
      <c r="D481" s="708"/>
      <c r="E481" s="708"/>
      <c r="F481" s="708"/>
      <c r="G481" s="708"/>
      <c r="H481" s="708"/>
      <c r="I481" s="708"/>
      <c r="J481" s="708"/>
      <c r="K481" s="708"/>
      <c r="L481" s="733"/>
    </row>
    <row r="482" spans="2:12" ht="15">
      <c r="B482" s="856"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6"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6"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6"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6"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6"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6"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6" t="s">
        <v>279</v>
      </c>
      <c r="C489" s="709">
        <v>172228</v>
      </c>
      <c r="D489" s="735">
        <v>4825</v>
      </c>
      <c r="E489" s="710">
        <v>1907</v>
      </c>
      <c r="F489" s="710">
        <v>2589</v>
      </c>
      <c r="G489" s="711">
        <v>329</v>
      </c>
      <c r="H489" s="709">
        <v>167403</v>
      </c>
      <c r="I489" s="710">
        <v>26432</v>
      </c>
      <c r="J489" s="710">
        <v>56705</v>
      </c>
      <c r="K489" s="710">
        <v>84266</v>
      </c>
      <c r="L489" s="711">
        <v>0</v>
      </c>
    </row>
    <row r="490" spans="2:12" ht="15">
      <c r="B490" s="856" t="s">
        <v>280</v>
      </c>
      <c r="C490" s="709">
        <v>160101</v>
      </c>
      <c r="D490" s="709">
        <v>5229</v>
      </c>
      <c r="E490" s="712">
        <v>1936</v>
      </c>
      <c r="F490" s="712">
        <v>2930</v>
      </c>
      <c r="G490" s="709">
        <v>363</v>
      </c>
      <c r="H490" s="709">
        <v>154872</v>
      </c>
      <c r="I490" s="709">
        <v>25855</v>
      </c>
      <c r="J490" s="709">
        <v>53933</v>
      </c>
      <c r="K490" s="709">
        <v>75084</v>
      </c>
      <c r="L490" s="709">
        <v>0</v>
      </c>
    </row>
    <row r="491" spans="2:12" ht="15">
      <c r="B491" s="857" t="s">
        <v>281</v>
      </c>
      <c r="C491" s="948">
        <v>176881</v>
      </c>
      <c r="D491" s="950">
        <v>4941</v>
      </c>
      <c r="E491" s="951">
        <v>1899</v>
      </c>
      <c r="F491" s="951">
        <v>2767</v>
      </c>
      <c r="G491" s="951">
        <v>275</v>
      </c>
      <c r="H491" s="949">
        <v>171940</v>
      </c>
      <c r="I491" s="951">
        <v>28983</v>
      </c>
      <c r="J491" s="951">
        <v>60425</v>
      </c>
      <c r="K491" s="951">
        <v>82532</v>
      </c>
      <c r="L491" s="711"/>
    </row>
    <row r="492" spans="2:12" ht="15">
      <c r="B492" s="857" t="s">
        <v>282</v>
      </c>
      <c r="C492" s="948">
        <v>157650</v>
      </c>
      <c r="D492" s="951">
        <v>4336</v>
      </c>
      <c r="E492" s="951">
        <v>1814</v>
      </c>
      <c r="F492" s="951">
        <v>2017</v>
      </c>
      <c r="G492" s="951">
        <v>505</v>
      </c>
      <c r="H492" s="951">
        <v>153314</v>
      </c>
      <c r="I492" s="951">
        <v>26176</v>
      </c>
      <c r="J492" s="951">
        <v>53316</v>
      </c>
      <c r="K492" s="951">
        <v>73822</v>
      </c>
      <c r="L492" s="711"/>
    </row>
    <row r="493" spans="2:12" ht="15">
      <c r="B493" s="857"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60" t="s">
        <v>296</v>
      </c>
      <c r="D497" s="1360"/>
      <c r="E497" s="1360"/>
      <c r="F497" s="1360"/>
      <c r="G497" s="1360"/>
      <c r="H497" s="1360"/>
      <c r="I497" s="1360"/>
      <c r="J497" s="1360"/>
      <c r="K497" s="1360"/>
      <c r="L497" s="1379"/>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2">
        <v>51567073</v>
      </c>
      <c r="D508" s="954">
        <v>269087</v>
      </c>
      <c r="E508" s="954">
        <v>66984</v>
      </c>
      <c r="F508" s="954">
        <v>160926</v>
      </c>
      <c r="G508" s="954">
        <v>41177</v>
      </c>
      <c r="H508" s="953">
        <v>51297986</v>
      </c>
      <c r="I508" s="954">
        <v>7715024</v>
      </c>
      <c r="J508" s="954">
        <v>16353050</v>
      </c>
      <c r="K508" s="954">
        <v>27229912</v>
      </c>
      <c r="L508" s="711"/>
    </row>
    <row r="509" spans="2:12" ht="12.75">
      <c r="B509" s="730" t="s">
        <v>282</v>
      </c>
      <c r="C509" s="952">
        <v>46086574</v>
      </c>
      <c r="D509" s="954">
        <v>232053</v>
      </c>
      <c r="E509" s="954">
        <v>58546</v>
      </c>
      <c r="F509" s="954">
        <v>113020</v>
      </c>
      <c r="G509" s="954">
        <v>60487</v>
      </c>
      <c r="H509" s="954">
        <v>45854521</v>
      </c>
      <c r="I509" s="954">
        <v>6971766</v>
      </c>
      <c r="J509" s="954">
        <v>14390917</v>
      </c>
      <c r="K509" s="954">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2"/>
      <c r="C513" s="716"/>
      <c r="D513" s="716"/>
      <c r="E513" s="716"/>
      <c r="F513" s="716"/>
      <c r="G513" s="716"/>
      <c r="H513" s="716"/>
      <c r="I513" s="716"/>
      <c r="J513" s="716"/>
      <c r="K513" s="716"/>
      <c r="L513" s="923"/>
    </row>
    <row r="514" spans="2:12" ht="12.75" customHeight="1">
      <c r="B514" s="1381" t="s">
        <v>260</v>
      </c>
      <c r="C514" s="1361" t="s">
        <v>22</v>
      </c>
      <c r="D514" s="1361" t="s">
        <v>261</v>
      </c>
      <c r="E514" s="1366" t="s">
        <v>262</v>
      </c>
      <c r="F514" s="1367"/>
      <c r="G514" s="1368"/>
      <c r="H514" s="1369" t="s">
        <v>263</v>
      </c>
      <c r="I514" s="1371" t="s">
        <v>264</v>
      </c>
      <c r="J514" s="1372"/>
      <c r="K514" s="1372"/>
      <c r="L514" s="1377"/>
    </row>
    <row r="515" spans="2:12" ht="11.25" customHeight="1">
      <c r="B515" s="1382"/>
      <c r="C515" s="1362"/>
      <c r="D515" s="1362"/>
      <c r="E515" s="1383" t="s">
        <v>301</v>
      </c>
      <c r="F515" s="1385" t="s">
        <v>302</v>
      </c>
      <c r="G515" s="1385" t="s">
        <v>303</v>
      </c>
      <c r="H515" s="1370"/>
      <c r="I515" s="1373" t="s">
        <v>268</v>
      </c>
      <c r="J515" s="1373" t="s">
        <v>24</v>
      </c>
      <c r="K515" s="1361" t="s">
        <v>269</v>
      </c>
      <c r="L515" s="1373" t="s">
        <v>270</v>
      </c>
    </row>
    <row r="516" spans="2:12" ht="11.25" customHeight="1">
      <c r="B516" s="1382"/>
      <c r="C516" s="1362"/>
      <c r="D516" s="1362"/>
      <c r="E516" s="1384"/>
      <c r="F516" s="1386"/>
      <c r="G516" s="1386"/>
      <c r="H516" s="1370"/>
      <c r="I516" s="1375"/>
      <c r="J516" s="1375"/>
      <c r="K516" s="1376"/>
      <c r="L516" s="1375"/>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60" t="s">
        <v>297</v>
      </c>
      <c r="D519" s="1360"/>
      <c r="E519" s="1360"/>
      <c r="F519" s="1360"/>
      <c r="G519" s="1360"/>
      <c r="H519" s="1360"/>
      <c r="I519" s="1360"/>
      <c r="J519" s="1360"/>
      <c r="K519" s="1360"/>
      <c r="L519" s="1379"/>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5">
        <v>103129786</v>
      </c>
      <c r="D530" s="957">
        <v>466381</v>
      </c>
      <c r="E530" s="957">
        <v>115783</v>
      </c>
      <c r="F530" s="957">
        <v>279344</v>
      </c>
      <c r="G530" s="957">
        <v>71254</v>
      </c>
      <c r="H530" s="956">
        <v>102663405</v>
      </c>
      <c r="I530" s="957">
        <v>15418876</v>
      </c>
      <c r="J530" s="957">
        <v>33786806</v>
      </c>
      <c r="K530" s="957">
        <v>53457723</v>
      </c>
      <c r="L530" s="711"/>
    </row>
    <row r="531" spans="2:12" ht="12.75">
      <c r="B531" s="730" t="s">
        <v>282</v>
      </c>
      <c r="C531" s="955">
        <v>92254109</v>
      </c>
      <c r="D531" s="957">
        <v>409307</v>
      </c>
      <c r="E531" s="957">
        <v>101133</v>
      </c>
      <c r="F531" s="957">
        <v>196225</v>
      </c>
      <c r="G531" s="958">
        <v>111949</v>
      </c>
      <c r="H531" s="959">
        <v>91844802</v>
      </c>
      <c r="I531" s="957">
        <v>13938872</v>
      </c>
      <c r="J531" s="957">
        <v>29955939</v>
      </c>
      <c r="K531" s="957">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4"/>
      <c r="C557" s="854"/>
      <c r="D557" s="854"/>
      <c r="E557" s="854"/>
      <c r="F557" s="855" t="s">
        <v>259</v>
      </c>
      <c r="G557" s="854"/>
      <c r="H557" s="854"/>
      <c r="I557" s="854"/>
      <c r="J557" s="854"/>
      <c r="K557" s="854"/>
      <c r="L557"/>
    </row>
    <row r="558" spans="2:12" ht="14.25" customHeight="1">
      <c r="B558" s="1377" t="s">
        <v>260</v>
      </c>
      <c r="C558" s="1361" t="s">
        <v>22</v>
      </c>
      <c r="D558" s="1361" t="s">
        <v>261</v>
      </c>
      <c r="E558" s="1366" t="s">
        <v>262</v>
      </c>
      <c r="F558" s="1367"/>
      <c r="G558" s="1368"/>
      <c r="H558" s="1369" t="s">
        <v>263</v>
      </c>
      <c r="I558" s="1366" t="s">
        <v>264</v>
      </c>
      <c r="J558" s="1367"/>
      <c r="K558" s="1367"/>
      <c r="L558"/>
    </row>
    <row r="559" spans="2:12" ht="12.75" customHeight="1">
      <c r="B559" s="1378"/>
      <c r="C559" s="1362"/>
      <c r="D559" s="1362"/>
      <c r="E559" s="1373" t="s">
        <v>301</v>
      </c>
      <c r="F559" s="1361" t="s">
        <v>302</v>
      </c>
      <c r="G559" s="1361" t="s">
        <v>303</v>
      </c>
      <c r="H559" s="1370"/>
      <c r="I559" s="1373" t="s">
        <v>268</v>
      </c>
      <c r="J559" s="1373" t="s">
        <v>24</v>
      </c>
      <c r="K559" s="1361" t="s">
        <v>354</v>
      </c>
      <c r="L559"/>
    </row>
    <row r="560" spans="2:12" ht="12.75">
      <c r="B560" s="1378"/>
      <c r="C560" s="1362"/>
      <c r="D560" s="1362"/>
      <c r="E560" s="1374"/>
      <c r="F560" s="1362"/>
      <c r="G560" s="1362"/>
      <c r="H560" s="1370"/>
      <c r="I560" s="1374"/>
      <c r="J560" s="1374"/>
      <c r="K560" s="1362"/>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63" t="s">
        <v>271</v>
      </c>
      <c r="D563" s="1363"/>
      <c r="E563" s="1363"/>
      <c r="F563" s="1363"/>
      <c r="G563" s="1363"/>
      <c r="H563" s="1363"/>
      <c r="I563" s="1363"/>
      <c r="J563" s="1363"/>
      <c r="K563" s="1363"/>
      <c r="L563"/>
    </row>
    <row r="564" spans="2:12" ht="12.75">
      <c r="B564" s="708"/>
      <c r="C564" s="708"/>
      <c r="D564" s="708"/>
      <c r="E564" s="708"/>
      <c r="F564" s="708"/>
      <c r="G564" s="708"/>
      <c r="H564" s="708"/>
      <c r="I564" s="708"/>
      <c r="J564" s="708"/>
      <c r="K564" s="708"/>
      <c r="L564"/>
    </row>
    <row r="565" spans="2:12" ht="15">
      <c r="B565" s="1100" t="s">
        <v>272</v>
      </c>
      <c r="C565" s="955">
        <v>160405</v>
      </c>
      <c r="D565" s="955">
        <v>4252</v>
      </c>
      <c r="E565" s="955">
        <v>1993</v>
      </c>
      <c r="F565" s="955">
        <v>1899</v>
      </c>
      <c r="G565" s="955">
        <v>360</v>
      </c>
      <c r="H565" s="955">
        <v>156153</v>
      </c>
      <c r="I565" s="955">
        <v>25576</v>
      </c>
      <c r="J565" s="955">
        <v>49577</v>
      </c>
      <c r="K565" s="955">
        <v>81000</v>
      </c>
      <c r="L565"/>
    </row>
    <row r="566" spans="2:12" ht="15">
      <c r="B566" s="1100" t="s">
        <v>273</v>
      </c>
      <c r="C566" s="955">
        <v>118397</v>
      </c>
      <c r="D566" s="955">
        <v>3761</v>
      </c>
      <c r="E566" s="955">
        <v>1965</v>
      </c>
      <c r="F566" s="955">
        <v>1503</v>
      </c>
      <c r="G566" s="955">
        <v>293</v>
      </c>
      <c r="H566" s="955">
        <v>114636</v>
      </c>
      <c r="I566" s="955">
        <v>20407</v>
      </c>
      <c r="J566" s="955">
        <v>32761</v>
      </c>
      <c r="K566" s="955">
        <v>61468</v>
      </c>
      <c r="L566"/>
    </row>
    <row r="567" spans="2:12" ht="15">
      <c r="B567" s="1100" t="s">
        <v>274</v>
      </c>
      <c r="C567" s="955">
        <v>154468</v>
      </c>
      <c r="D567" s="957">
        <v>4195</v>
      </c>
      <c r="E567" s="957">
        <v>2254</v>
      </c>
      <c r="F567" s="957">
        <v>1618</v>
      </c>
      <c r="G567" s="958">
        <v>323</v>
      </c>
      <c r="H567" s="955">
        <v>150273</v>
      </c>
      <c r="I567" s="957">
        <v>25918</v>
      </c>
      <c r="J567" s="957">
        <v>43821</v>
      </c>
      <c r="K567" s="957">
        <v>80534</v>
      </c>
      <c r="L567"/>
    </row>
    <row r="568" spans="2:12" ht="15">
      <c r="B568" s="1100" t="s">
        <v>275</v>
      </c>
      <c r="C568" s="955">
        <v>147058</v>
      </c>
      <c r="D568" s="955">
        <v>4501</v>
      </c>
      <c r="E568" s="956">
        <v>2298</v>
      </c>
      <c r="F568" s="956">
        <v>1927</v>
      </c>
      <c r="G568" s="955">
        <v>276</v>
      </c>
      <c r="H568" s="955">
        <v>142557</v>
      </c>
      <c r="I568" s="955">
        <v>23715</v>
      </c>
      <c r="J568" s="955">
        <v>40827</v>
      </c>
      <c r="K568" s="955">
        <v>78015</v>
      </c>
      <c r="L568"/>
    </row>
    <row r="569" spans="2:12" ht="15">
      <c r="B569" s="1100" t="s">
        <v>276</v>
      </c>
      <c r="C569" s="955">
        <v>161636</v>
      </c>
      <c r="D569" s="1101">
        <v>4146</v>
      </c>
      <c r="E569" s="684">
        <v>2119</v>
      </c>
      <c r="F569" s="686">
        <v>1793</v>
      </c>
      <c r="G569" s="686">
        <v>234</v>
      </c>
      <c r="H569" s="1101">
        <v>157490</v>
      </c>
      <c r="I569" s="684">
        <v>27516</v>
      </c>
      <c r="J569" s="684">
        <v>43584</v>
      </c>
      <c r="K569" s="686">
        <v>86390</v>
      </c>
      <c r="L569"/>
    </row>
    <row r="570" spans="2:12" ht="15">
      <c r="B570" s="1100" t="s">
        <v>277</v>
      </c>
      <c r="C570" s="955">
        <v>148239</v>
      </c>
      <c r="D570" s="955">
        <v>3808</v>
      </c>
      <c r="E570" s="956">
        <v>1579</v>
      </c>
      <c r="F570" s="956">
        <v>1924</v>
      </c>
      <c r="G570" s="955">
        <v>305</v>
      </c>
      <c r="H570" s="955">
        <v>144431</v>
      </c>
      <c r="I570" s="955">
        <v>25807</v>
      </c>
      <c r="J570" s="955">
        <v>41213</v>
      </c>
      <c r="K570" s="955">
        <v>77411</v>
      </c>
      <c r="L570"/>
    </row>
    <row r="571" spans="2:12" ht="15">
      <c r="B571" s="1100" t="s">
        <v>278</v>
      </c>
      <c r="C571" s="955">
        <v>164233</v>
      </c>
      <c r="D571" s="950">
        <v>4006</v>
      </c>
      <c r="E571" s="957">
        <v>1618</v>
      </c>
      <c r="F571" s="958">
        <v>2184</v>
      </c>
      <c r="G571" s="958">
        <v>204</v>
      </c>
      <c r="H571" s="955">
        <v>160227</v>
      </c>
      <c r="I571" s="957">
        <v>29167</v>
      </c>
      <c r="J571" s="957">
        <v>48974</v>
      </c>
      <c r="K571" s="957">
        <v>82086</v>
      </c>
      <c r="L571"/>
    </row>
    <row r="572" spans="2:12" ht="15">
      <c r="B572" s="1100" t="s">
        <v>279</v>
      </c>
      <c r="C572" s="955">
        <v>158429</v>
      </c>
      <c r="D572" s="950">
        <v>4264</v>
      </c>
      <c r="E572" s="957">
        <v>1814</v>
      </c>
      <c r="F572" s="957">
        <v>2211</v>
      </c>
      <c r="G572" s="958">
        <v>239</v>
      </c>
      <c r="H572" s="955">
        <v>154165</v>
      </c>
      <c r="I572" s="957">
        <v>23293</v>
      </c>
      <c r="J572" s="957">
        <v>45921</v>
      </c>
      <c r="K572" s="957">
        <v>84951</v>
      </c>
      <c r="L572"/>
    </row>
    <row r="573" spans="2:12" ht="15">
      <c r="B573" s="1100" t="s">
        <v>280</v>
      </c>
      <c r="C573" s="955">
        <v>165011</v>
      </c>
      <c r="D573" s="955">
        <v>4401</v>
      </c>
      <c r="E573" s="956">
        <v>1788</v>
      </c>
      <c r="F573" s="956">
        <v>2285</v>
      </c>
      <c r="G573" s="955">
        <v>328</v>
      </c>
      <c r="H573" s="955">
        <v>160610</v>
      </c>
      <c r="I573" s="955">
        <v>25702</v>
      </c>
      <c r="J573" s="955">
        <v>48609</v>
      </c>
      <c r="K573" s="955">
        <v>86299</v>
      </c>
      <c r="L573"/>
    </row>
    <row r="574" spans="2:12" ht="15">
      <c r="B574" s="1100" t="s">
        <v>281</v>
      </c>
      <c r="C574" s="955">
        <v>175970</v>
      </c>
      <c r="D574" s="950">
        <v>4827</v>
      </c>
      <c r="E574" s="957">
        <v>1922</v>
      </c>
      <c r="F574" s="957">
        <v>2405</v>
      </c>
      <c r="G574" s="957">
        <v>500</v>
      </c>
      <c r="H574" s="956">
        <v>171143</v>
      </c>
      <c r="I574" s="957">
        <v>28318</v>
      </c>
      <c r="J574" s="957">
        <v>60364</v>
      </c>
      <c r="K574" s="957">
        <v>82461</v>
      </c>
      <c r="L574"/>
    </row>
    <row r="575" spans="2:12" ht="15">
      <c r="B575" s="1102" t="s">
        <v>282</v>
      </c>
      <c r="C575" s="955">
        <v>158698</v>
      </c>
      <c r="D575" s="957">
        <v>4572</v>
      </c>
      <c r="E575" s="957">
        <v>1754</v>
      </c>
      <c r="F575" s="957">
        <v>2398</v>
      </c>
      <c r="G575" s="957">
        <v>420</v>
      </c>
      <c r="H575" s="957">
        <v>154126</v>
      </c>
      <c r="I575" s="957">
        <v>24642</v>
      </c>
      <c r="J575" s="957">
        <v>50394</v>
      </c>
      <c r="K575" s="957">
        <v>79090</v>
      </c>
      <c r="L575"/>
    </row>
    <row r="576" spans="2:12" ht="15">
      <c r="B576" s="1102" t="s">
        <v>283</v>
      </c>
      <c r="C576" s="955">
        <v>143199</v>
      </c>
      <c r="D576" s="957">
        <v>4050</v>
      </c>
      <c r="E576" s="957">
        <v>1792</v>
      </c>
      <c r="F576" s="957">
        <v>1951</v>
      </c>
      <c r="G576" s="957">
        <v>307</v>
      </c>
      <c r="H576" s="957">
        <v>139149</v>
      </c>
      <c r="I576" s="957">
        <v>22028</v>
      </c>
      <c r="J576" s="957">
        <v>43577</v>
      </c>
      <c r="K576" s="957">
        <v>73544</v>
      </c>
      <c r="L576"/>
    </row>
    <row r="577" spans="2:12" ht="15">
      <c r="B577" s="1103"/>
      <c r="C577" s="956"/>
      <c r="D577" s="956"/>
      <c r="E577" s="956"/>
      <c r="F577" s="956"/>
      <c r="G577" s="956"/>
      <c r="H577" s="956"/>
      <c r="I577" s="956"/>
      <c r="J577" s="956"/>
      <c r="K577" s="956"/>
      <c r="L577"/>
    </row>
    <row r="578" spans="2:12" ht="12.75">
      <c r="B578" s="1104">
        <v>2019</v>
      </c>
      <c r="C578" s="713">
        <v>1855743</v>
      </c>
      <c r="D578" s="713">
        <v>50783</v>
      </c>
      <c r="E578" s="713">
        <v>22896</v>
      </c>
      <c r="F578" s="713">
        <v>24098</v>
      </c>
      <c r="G578" s="713">
        <v>3789</v>
      </c>
      <c r="H578" s="713">
        <v>1804960</v>
      </c>
      <c r="I578" s="713">
        <v>302089</v>
      </c>
      <c r="J578" s="713">
        <v>549622</v>
      </c>
      <c r="K578" s="713">
        <v>953249</v>
      </c>
      <c r="L578"/>
    </row>
    <row r="579" spans="2:12" ht="12.75">
      <c r="B579" s="5"/>
      <c r="C579" s="714"/>
      <c r="D579" s="714"/>
      <c r="E579" s="714"/>
      <c r="F579" s="714"/>
      <c r="G579" s="714"/>
      <c r="H579" s="714"/>
      <c r="I579" s="714"/>
      <c r="J579" s="714"/>
      <c r="K579" s="714"/>
      <c r="L579"/>
    </row>
    <row r="580" spans="2:12" ht="12.75">
      <c r="B580" s="122"/>
      <c r="C580" s="1360" t="s">
        <v>296</v>
      </c>
      <c r="D580" s="1360"/>
      <c r="E580" s="1360"/>
      <c r="F580" s="1360"/>
      <c r="G580" s="1360"/>
      <c r="H580" s="1360"/>
      <c r="I580" s="1360"/>
      <c r="J580" s="1360"/>
      <c r="K580" s="1360"/>
      <c r="L580"/>
    </row>
    <row r="581" spans="2:12" ht="12.75">
      <c r="B581" s="708"/>
      <c r="C581" s="714"/>
      <c r="D581" s="714"/>
      <c r="E581" s="714"/>
      <c r="F581" s="714"/>
      <c r="G581" s="714"/>
      <c r="H581" s="714"/>
      <c r="I581" s="714"/>
      <c r="J581" s="714"/>
      <c r="K581" s="714"/>
      <c r="L581"/>
    </row>
    <row r="582" spans="2:12" ht="12.75">
      <c r="B582" s="1105" t="s">
        <v>272</v>
      </c>
      <c r="C582" s="955">
        <v>49128195</v>
      </c>
      <c r="D582" s="955">
        <v>226689</v>
      </c>
      <c r="E582" s="955">
        <v>68974</v>
      </c>
      <c r="F582" s="955">
        <v>109268</v>
      </c>
      <c r="G582" s="955">
        <v>48447</v>
      </c>
      <c r="H582" s="955">
        <v>48901506</v>
      </c>
      <c r="I582" s="955">
        <v>7017848</v>
      </c>
      <c r="J582" s="955">
        <v>13675018</v>
      </c>
      <c r="K582" s="955">
        <v>28208640</v>
      </c>
      <c r="L582"/>
    </row>
    <row r="583" spans="2:12" ht="12.75">
      <c r="B583" s="1105" t="s">
        <v>273</v>
      </c>
      <c r="C583" s="955">
        <v>36008767</v>
      </c>
      <c r="D583" s="955">
        <v>193480</v>
      </c>
      <c r="E583" s="955">
        <v>70783</v>
      </c>
      <c r="F583" s="955">
        <v>85595</v>
      </c>
      <c r="G583" s="955">
        <v>37102</v>
      </c>
      <c r="H583" s="955">
        <v>35815287</v>
      </c>
      <c r="I583" s="955">
        <v>5626521</v>
      </c>
      <c r="J583" s="955">
        <v>9142502</v>
      </c>
      <c r="K583" s="955">
        <v>21046264</v>
      </c>
      <c r="L583"/>
    </row>
    <row r="584" spans="2:12" ht="12.75">
      <c r="B584" s="1105" t="s">
        <v>274</v>
      </c>
      <c r="C584" s="955">
        <v>47017379</v>
      </c>
      <c r="D584" s="957">
        <v>213319</v>
      </c>
      <c r="E584" s="957">
        <v>80814</v>
      </c>
      <c r="F584" s="957">
        <v>94000</v>
      </c>
      <c r="G584" s="958">
        <v>38505</v>
      </c>
      <c r="H584" s="955">
        <v>46804060</v>
      </c>
      <c r="I584" s="957">
        <v>7062525</v>
      </c>
      <c r="J584" s="957">
        <v>12295509</v>
      </c>
      <c r="K584" s="957">
        <v>27446026</v>
      </c>
      <c r="L584"/>
    </row>
    <row r="585" spans="2:12" ht="12.75">
      <c r="B585" s="1105" t="s">
        <v>275</v>
      </c>
      <c r="C585" s="955">
        <v>45318921</v>
      </c>
      <c r="D585" s="955">
        <v>214619</v>
      </c>
      <c r="E585" s="956">
        <v>78379</v>
      </c>
      <c r="F585" s="956">
        <v>102218</v>
      </c>
      <c r="G585" s="955">
        <v>34022</v>
      </c>
      <c r="H585" s="955">
        <v>45104302</v>
      </c>
      <c r="I585" s="955">
        <v>6540916</v>
      </c>
      <c r="J585" s="955">
        <v>11552622</v>
      </c>
      <c r="K585" s="955">
        <v>27010764</v>
      </c>
      <c r="L585"/>
    </row>
    <row r="586" spans="2:12" ht="12.75">
      <c r="B586" s="1105" t="s">
        <v>276</v>
      </c>
      <c r="C586" s="955">
        <v>49995394</v>
      </c>
      <c r="D586" s="684">
        <v>206386</v>
      </c>
      <c r="E586" s="684">
        <v>74601</v>
      </c>
      <c r="F586" s="684">
        <v>100338</v>
      </c>
      <c r="G586" s="684">
        <v>31447</v>
      </c>
      <c r="H586" s="684">
        <v>49789008</v>
      </c>
      <c r="I586" s="684">
        <v>7476937</v>
      </c>
      <c r="J586" s="684">
        <v>12116420</v>
      </c>
      <c r="K586" s="686">
        <v>30195651</v>
      </c>
      <c r="L586"/>
    </row>
    <row r="587" spans="2:12" ht="12.75">
      <c r="B587" s="1105" t="s">
        <v>277</v>
      </c>
      <c r="C587" s="955">
        <v>45108919</v>
      </c>
      <c r="D587" s="955">
        <v>202740</v>
      </c>
      <c r="E587" s="956">
        <v>55064</v>
      </c>
      <c r="F587" s="956">
        <v>110221</v>
      </c>
      <c r="G587" s="955">
        <v>37455</v>
      </c>
      <c r="H587" s="955">
        <v>44906179</v>
      </c>
      <c r="I587" s="955">
        <v>6786887</v>
      </c>
      <c r="J587" s="955">
        <v>11328083</v>
      </c>
      <c r="K587" s="955">
        <v>26791209</v>
      </c>
      <c r="L587"/>
    </row>
    <row r="588" spans="2:12" ht="12.75">
      <c r="B588" s="1105" t="s">
        <v>278</v>
      </c>
      <c r="C588" s="955">
        <v>47874514</v>
      </c>
      <c r="D588" s="957">
        <v>227478</v>
      </c>
      <c r="E588" s="957">
        <v>59800</v>
      </c>
      <c r="F588" s="957">
        <v>136375</v>
      </c>
      <c r="G588" s="958">
        <v>31303</v>
      </c>
      <c r="H588" s="955">
        <v>47647036</v>
      </c>
      <c r="I588" s="957">
        <v>7592833</v>
      </c>
      <c r="J588" s="957">
        <v>12788320</v>
      </c>
      <c r="K588" s="957">
        <v>27265883</v>
      </c>
      <c r="L588"/>
    </row>
    <row r="589" spans="2:12" ht="12.75">
      <c r="B589" s="1105" t="s">
        <v>279</v>
      </c>
      <c r="C589" s="955">
        <v>47480426</v>
      </c>
      <c r="D589" s="957">
        <v>229651</v>
      </c>
      <c r="E589" s="957">
        <v>65516</v>
      </c>
      <c r="F589" s="957">
        <v>130295</v>
      </c>
      <c r="G589" s="958">
        <v>33840</v>
      </c>
      <c r="H589" s="955">
        <v>47250775</v>
      </c>
      <c r="I589" s="957">
        <v>6189426</v>
      </c>
      <c r="J589" s="957">
        <v>12351422</v>
      </c>
      <c r="K589" s="957">
        <v>28709927</v>
      </c>
      <c r="L589"/>
    </row>
    <row r="590" spans="2:12" ht="12.75">
      <c r="B590" s="1105" t="s">
        <v>280</v>
      </c>
      <c r="C590" s="955">
        <v>49405724</v>
      </c>
      <c r="D590" s="957">
        <v>240065</v>
      </c>
      <c r="E590" s="957">
        <v>65009</v>
      </c>
      <c r="F590" s="957">
        <v>132898</v>
      </c>
      <c r="G590" s="958">
        <v>42158</v>
      </c>
      <c r="H590" s="955">
        <v>49165659</v>
      </c>
      <c r="I590" s="957">
        <v>6865131</v>
      </c>
      <c r="J590" s="957">
        <v>12986779</v>
      </c>
      <c r="K590" s="957">
        <v>29313749</v>
      </c>
      <c r="L590"/>
    </row>
    <row r="591" spans="2:12" ht="12.75">
      <c r="B591" s="1105" t="s">
        <v>281</v>
      </c>
      <c r="C591" s="955">
        <v>52389818</v>
      </c>
      <c r="D591" s="957">
        <v>275406</v>
      </c>
      <c r="E591" s="957">
        <v>68794</v>
      </c>
      <c r="F591" s="957">
        <v>141009</v>
      </c>
      <c r="G591" s="957">
        <v>65603</v>
      </c>
      <c r="H591" s="956">
        <v>52114412</v>
      </c>
      <c r="I591" s="957">
        <v>7666382</v>
      </c>
      <c r="J591" s="957">
        <v>16884614</v>
      </c>
      <c r="K591" s="957">
        <v>27563416</v>
      </c>
      <c r="L591"/>
    </row>
    <row r="592" spans="2:12" ht="12.75">
      <c r="B592" s="1105" t="s">
        <v>282</v>
      </c>
      <c r="C592" s="955">
        <v>47669255</v>
      </c>
      <c r="D592" s="957">
        <v>249071</v>
      </c>
      <c r="E592" s="957">
        <v>61984</v>
      </c>
      <c r="F592" s="957">
        <v>132617</v>
      </c>
      <c r="G592" s="957">
        <v>54470</v>
      </c>
      <c r="H592" s="957">
        <v>47420184</v>
      </c>
      <c r="I592" s="957">
        <v>6592748</v>
      </c>
      <c r="J592" s="957">
        <v>13791228</v>
      </c>
      <c r="K592" s="957">
        <v>27036208</v>
      </c>
      <c r="L592"/>
    </row>
    <row r="593" spans="2:12" ht="12.75">
      <c r="B593" s="1105" t="s">
        <v>283</v>
      </c>
      <c r="C593" s="955">
        <v>43516517</v>
      </c>
      <c r="D593" s="957">
        <v>220161</v>
      </c>
      <c r="E593" s="957">
        <v>61712</v>
      </c>
      <c r="F593" s="957">
        <v>116252</v>
      </c>
      <c r="G593" s="957">
        <v>42197</v>
      </c>
      <c r="H593" s="957">
        <v>43296356</v>
      </c>
      <c r="I593" s="957">
        <v>5996644</v>
      </c>
      <c r="J593" s="957">
        <v>12021100</v>
      </c>
      <c r="K593" s="957">
        <v>25278612</v>
      </c>
      <c r="L593"/>
    </row>
    <row r="594" spans="2:12" ht="12.75">
      <c r="B594" s="5"/>
      <c r="C594" s="956"/>
      <c r="D594" s="956"/>
      <c r="E594" s="956"/>
      <c r="F594" s="956"/>
      <c r="G594" s="956"/>
      <c r="H594" s="956"/>
      <c r="I594" s="956"/>
      <c r="J594" s="956"/>
      <c r="K594" s="956"/>
      <c r="L594"/>
    </row>
    <row r="595" spans="2:12" ht="12.75">
      <c r="B595" s="1104">
        <v>2019</v>
      </c>
      <c r="C595" s="713">
        <v>560913829</v>
      </c>
      <c r="D595" s="713">
        <v>2699065</v>
      </c>
      <c r="E595" s="713">
        <v>811430</v>
      </c>
      <c r="F595" s="713">
        <v>1391086</v>
      </c>
      <c r="G595" s="713">
        <v>496549</v>
      </c>
      <c r="H595" s="713">
        <v>558214764</v>
      </c>
      <c r="I595" s="713">
        <v>81414798</v>
      </c>
      <c r="J595" s="713">
        <v>150933617</v>
      </c>
      <c r="K595" s="713">
        <v>325866349</v>
      </c>
      <c r="L595"/>
    </row>
    <row r="596" spans="2:12" ht="12.75" customHeight="1">
      <c r="B596" s="715"/>
      <c r="C596" s="716"/>
      <c r="D596" s="716"/>
      <c r="E596" s="716"/>
      <c r="F596" s="716"/>
      <c r="G596" s="716"/>
      <c r="H596" s="716"/>
      <c r="I596" s="716"/>
      <c r="J596" s="716"/>
      <c r="K596" s="716"/>
      <c r="L596"/>
    </row>
    <row r="597" spans="2:12" ht="12.75" customHeight="1">
      <c r="B597" s="1364" t="s">
        <v>260</v>
      </c>
      <c r="C597" s="1361" t="s">
        <v>22</v>
      </c>
      <c r="D597" s="1361" t="s">
        <v>261</v>
      </c>
      <c r="E597" s="1366" t="s">
        <v>262</v>
      </c>
      <c r="F597" s="1367"/>
      <c r="G597" s="1368"/>
      <c r="H597" s="1369" t="s">
        <v>263</v>
      </c>
      <c r="I597" s="1371" t="s">
        <v>264</v>
      </c>
      <c r="J597" s="1372"/>
      <c r="K597" s="1372"/>
      <c r="L597"/>
    </row>
    <row r="598" spans="2:12" ht="12.75" customHeight="1">
      <c r="B598" s="1365"/>
      <c r="C598" s="1362"/>
      <c r="D598" s="1362"/>
      <c r="E598" s="1373" t="s">
        <v>301</v>
      </c>
      <c r="F598" s="1361" t="s">
        <v>302</v>
      </c>
      <c r="G598" s="1361" t="s">
        <v>303</v>
      </c>
      <c r="H598" s="1370"/>
      <c r="I598" s="1373" t="s">
        <v>268</v>
      </c>
      <c r="J598" s="1373" t="s">
        <v>24</v>
      </c>
      <c r="K598" s="1361" t="s">
        <v>269</v>
      </c>
      <c r="L598"/>
    </row>
    <row r="599" spans="2:12" ht="12.75" customHeight="1">
      <c r="B599" s="1365"/>
      <c r="C599" s="1362"/>
      <c r="D599" s="1362"/>
      <c r="E599" s="1374"/>
      <c r="F599" s="1362"/>
      <c r="G599" s="1362"/>
      <c r="H599" s="1370"/>
      <c r="I599" s="1375"/>
      <c r="J599" s="1375"/>
      <c r="K599" s="1376"/>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60" t="s">
        <v>297</v>
      </c>
      <c r="D602" s="1360"/>
      <c r="E602" s="1360"/>
      <c r="F602" s="1360"/>
      <c r="G602" s="1360"/>
      <c r="H602" s="1360"/>
      <c r="I602" s="1360"/>
      <c r="J602" s="1360"/>
      <c r="K602" s="1360"/>
      <c r="L602"/>
    </row>
    <row r="603" spans="2:12" ht="12.75">
      <c r="B603" s="122"/>
      <c r="C603" s="719"/>
      <c r="D603" s="719"/>
      <c r="E603" s="719"/>
      <c r="F603" s="719"/>
      <c r="G603" s="719"/>
      <c r="H603" s="719"/>
      <c r="I603" s="719"/>
      <c r="J603" s="719"/>
      <c r="K603" s="719"/>
      <c r="L603"/>
    </row>
    <row r="604" spans="2:12" ht="12.75">
      <c r="B604" s="1105" t="s">
        <v>272</v>
      </c>
      <c r="C604" s="955">
        <v>97042744</v>
      </c>
      <c r="D604" s="955">
        <v>397525</v>
      </c>
      <c r="E604" s="955">
        <v>123027</v>
      </c>
      <c r="F604" s="955">
        <v>190820</v>
      </c>
      <c r="G604" s="955">
        <v>83678</v>
      </c>
      <c r="H604" s="955">
        <v>96645219</v>
      </c>
      <c r="I604" s="955">
        <v>13890672</v>
      </c>
      <c r="J604" s="955">
        <v>28529726</v>
      </c>
      <c r="K604" s="955">
        <v>54224821</v>
      </c>
      <c r="L604"/>
    </row>
    <row r="605" spans="2:12" ht="12.75">
      <c r="B605" s="1105" t="s">
        <v>273</v>
      </c>
      <c r="C605" s="955">
        <v>71080437</v>
      </c>
      <c r="D605" s="955">
        <v>338786</v>
      </c>
      <c r="E605" s="955">
        <v>123131</v>
      </c>
      <c r="F605" s="955">
        <v>150015</v>
      </c>
      <c r="G605" s="955">
        <v>65640</v>
      </c>
      <c r="H605" s="955">
        <v>70741651</v>
      </c>
      <c r="I605" s="955">
        <v>11152641</v>
      </c>
      <c r="J605" s="955">
        <v>19000308</v>
      </c>
      <c r="K605" s="955">
        <v>40588702</v>
      </c>
      <c r="L605"/>
    </row>
    <row r="606" spans="2:12" ht="12.75">
      <c r="B606" s="1105" t="s">
        <v>274</v>
      </c>
      <c r="C606" s="955">
        <v>94326127</v>
      </c>
      <c r="D606" s="957">
        <v>370021</v>
      </c>
      <c r="E606" s="957">
        <v>141070</v>
      </c>
      <c r="F606" s="957">
        <v>162127</v>
      </c>
      <c r="G606" s="958">
        <v>66824</v>
      </c>
      <c r="H606" s="955">
        <v>93956106</v>
      </c>
      <c r="I606" s="957">
        <v>14326353</v>
      </c>
      <c r="J606" s="957">
        <v>25473371</v>
      </c>
      <c r="K606" s="957">
        <v>54156382</v>
      </c>
      <c r="L606"/>
    </row>
    <row r="607" spans="2:12" ht="12.75">
      <c r="B607" s="1105" t="s">
        <v>275</v>
      </c>
      <c r="C607" s="955">
        <v>90179542</v>
      </c>
      <c r="D607" s="955">
        <v>377198</v>
      </c>
      <c r="E607" s="956">
        <v>138987</v>
      </c>
      <c r="F607" s="956">
        <v>177400</v>
      </c>
      <c r="G607" s="956">
        <v>60811</v>
      </c>
      <c r="H607" s="955">
        <v>89802344</v>
      </c>
      <c r="I607" s="956">
        <v>13026121</v>
      </c>
      <c r="J607" s="956">
        <v>24019148</v>
      </c>
      <c r="K607" s="956">
        <v>52757075</v>
      </c>
      <c r="L607"/>
    </row>
    <row r="608" spans="2:12" ht="12.75">
      <c r="B608" s="1105" t="s">
        <v>276</v>
      </c>
      <c r="C608" s="955">
        <v>98348767</v>
      </c>
      <c r="D608" s="684">
        <v>365543</v>
      </c>
      <c r="E608" s="684">
        <v>134256</v>
      </c>
      <c r="F608" s="684">
        <v>176108</v>
      </c>
      <c r="G608" s="684">
        <v>55179</v>
      </c>
      <c r="H608" s="684">
        <v>97983224</v>
      </c>
      <c r="I608" s="684">
        <v>14778485</v>
      </c>
      <c r="J608" s="684">
        <v>25000492</v>
      </c>
      <c r="K608" s="684">
        <v>58204247</v>
      </c>
      <c r="L608"/>
    </row>
    <row r="609" spans="2:12" ht="12.75">
      <c r="B609" s="1105" t="s">
        <v>277</v>
      </c>
      <c r="C609" s="955">
        <v>89668731</v>
      </c>
      <c r="D609" s="955">
        <v>358330</v>
      </c>
      <c r="E609" s="956">
        <v>97987</v>
      </c>
      <c r="F609" s="956">
        <v>193201</v>
      </c>
      <c r="G609" s="956">
        <v>67142</v>
      </c>
      <c r="H609" s="955">
        <v>89310401</v>
      </c>
      <c r="I609" s="956">
        <v>13566128</v>
      </c>
      <c r="J609" s="956">
        <v>23364570</v>
      </c>
      <c r="K609" s="956">
        <v>52379703</v>
      </c>
      <c r="L609"/>
    </row>
    <row r="610" spans="2:12" ht="12.75">
      <c r="B610" s="1105" t="s">
        <v>278</v>
      </c>
      <c r="C610" s="955">
        <v>94814223</v>
      </c>
      <c r="D610" s="957">
        <v>399597</v>
      </c>
      <c r="E610" s="957">
        <v>105945</v>
      </c>
      <c r="F610" s="957">
        <v>239181</v>
      </c>
      <c r="G610" s="958">
        <v>54471</v>
      </c>
      <c r="H610" s="955">
        <v>94414626</v>
      </c>
      <c r="I610" s="957">
        <v>15092121</v>
      </c>
      <c r="J610" s="957">
        <v>26639045</v>
      </c>
      <c r="K610" s="957">
        <v>52683460</v>
      </c>
      <c r="L610"/>
    </row>
    <row r="611" spans="2:12" ht="12.75">
      <c r="B611" s="1105" t="s">
        <v>279</v>
      </c>
      <c r="C611" s="955">
        <v>94523431</v>
      </c>
      <c r="D611" s="957">
        <v>403191</v>
      </c>
      <c r="E611" s="957">
        <v>115093</v>
      </c>
      <c r="F611" s="957">
        <v>229415</v>
      </c>
      <c r="G611" s="958">
        <v>58683</v>
      </c>
      <c r="H611" s="955">
        <v>94120240</v>
      </c>
      <c r="I611" s="957">
        <v>12344055</v>
      </c>
      <c r="J611" s="957">
        <v>25664712</v>
      </c>
      <c r="K611" s="957">
        <v>56111473</v>
      </c>
      <c r="L611"/>
    </row>
    <row r="612" spans="2:12" ht="12.75">
      <c r="B612" s="1105" t="s">
        <v>280</v>
      </c>
      <c r="C612" s="955">
        <v>98036717</v>
      </c>
      <c r="D612" s="955">
        <v>422394</v>
      </c>
      <c r="E612" s="956">
        <v>114069</v>
      </c>
      <c r="F612" s="956">
        <v>234214</v>
      </c>
      <c r="G612" s="956">
        <v>74111</v>
      </c>
      <c r="H612" s="955">
        <v>97614323</v>
      </c>
      <c r="I612" s="956">
        <v>13669245</v>
      </c>
      <c r="J612" s="956">
        <v>26923250</v>
      </c>
      <c r="K612" s="956">
        <v>57021828</v>
      </c>
      <c r="L612"/>
    </row>
    <row r="613" spans="2:12" ht="12.75">
      <c r="B613" s="1105" t="s">
        <v>281</v>
      </c>
      <c r="C613" s="955">
        <v>98036717</v>
      </c>
      <c r="D613" s="957">
        <v>422394</v>
      </c>
      <c r="E613" s="957">
        <v>114069</v>
      </c>
      <c r="F613" s="957">
        <v>234214</v>
      </c>
      <c r="G613" s="957">
        <v>74111</v>
      </c>
      <c r="H613" s="956">
        <v>97614323</v>
      </c>
      <c r="I613" s="957">
        <v>13669245</v>
      </c>
      <c r="J613" s="957">
        <v>26923250</v>
      </c>
      <c r="K613" s="957">
        <v>57021828</v>
      </c>
      <c r="L613"/>
    </row>
    <row r="614" spans="2:12" ht="12.75">
      <c r="B614" s="1105" t="s">
        <v>282</v>
      </c>
      <c r="C614" s="955">
        <v>93991382</v>
      </c>
      <c r="D614" s="957">
        <v>442529</v>
      </c>
      <c r="E614" s="957">
        <v>110487</v>
      </c>
      <c r="F614" s="957">
        <v>234875</v>
      </c>
      <c r="G614" s="958">
        <v>97167</v>
      </c>
      <c r="H614" s="959">
        <v>93548853</v>
      </c>
      <c r="I614" s="957">
        <v>13082164</v>
      </c>
      <c r="J614" s="957">
        <v>28328455</v>
      </c>
      <c r="K614" s="957">
        <v>52138234</v>
      </c>
      <c r="L614"/>
    </row>
    <row r="615" spans="2:12" ht="12.75">
      <c r="B615" s="1105" t="s">
        <v>283</v>
      </c>
      <c r="C615" s="955">
        <v>85303687</v>
      </c>
      <c r="D615" s="957">
        <v>382900</v>
      </c>
      <c r="E615" s="957">
        <v>110310</v>
      </c>
      <c r="F615" s="957">
        <v>202029</v>
      </c>
      <c r="G615" s="958">
        <v>70561</v>
      </c>
      <c r="H615" s="959">
        <v>84920787</v>
      </c>
      <c r="I615" s="957">
        <v>11813818</v>
      </c>
      <c r="J615" s="957">
        <v>24635137</v>
      </c>
      <c r="K615" s="957">
        <v>48471832</v>
      </c>
      <c r="L615"/>
    </row>
    <row r="616" spans="2:12" ht="12.75">
      <c r="B616" s="1105"/>
      <c r="C616" s="721"/>
      <c r="D616" s="722"/>
      <c r="E616" s="723"/>
      <c r="F616" s="723"/>
      <c r="G616" s="723"/>
      <c r="H616" s="722"/>
      <c r="I616" s="723"/>
      <c r="J616" s="723"/>
      <c r="K616" s="723"/>
      <c r="L616"/>
    </row>
    <row r="617" spans="2:12" ht="12.75">
      <c r="B617" s="1104">
        <v>2019</v>
      </c>
      <c r="C617" s="724">
        <v>1105352505</v>
      </c>
      <c r="D617" s="724">
        <v>4680408</v>
      </c>
      <c r="E617" s="724">
        <v>1428431</v>
      </c>
      <c r="F617" s="724">
        <v>2423599</v>
      </c>
      <c r="G617" s="724">
        <v>828378</v>
      </c>
      <c r="H617" s="724">
        <v>1100672097</v>
      </c>
      <c r="I617" s="724">
        <v>160411048</v>
      </c>
      <c r="J617" s="724">
        <v>304501464</v>
      </c>
      <c r="K617" s="724">
        <v>635759585</v>
      </c>
      <c r="L617"/>
    </row>
    <row r="618" spans="2:12" ht="12.75">
      <c r="B618"/>
      <c r="C618"/>
      <c r="D618"/>
      <c r="E618"/>
      <c r="F618"/>
      <c r="G618"/>
      <c r="H618"/>
      <c r="I618"/>
      <c r="J618"/>
      <c r="K618"/>
      <c r="L618"/>
    </row>
    <row r="619" spans="2:12" ht="18.75">
      <c r="B619"/>
      <c r="C619"/>
      <c r="D619"/>
      <c r="E619"/>
      <c r="F619" s="1174"/>
      <c r="G619" s="1174"/>
      <c r="H619" s="1174"/>
      <c r="I619" s="1174"/>
      <c r="J619"/>
      <c r="K619"/>
      <c r="L619"/>
    </row>
    <row r="620" spans="2:12" ht="20.25" thickBot="1">
      <c r="B620"/>
      <c r="C620"/>
      <c r="D620"/>
      <c r="E620" s="1175"/>
      <c r="F620" s="1176" t="s">
        <v>298</v>
      </c>
      <c r="G620" s="1176"/>
      <c r="H620" s="1176"/>
      <c r="I620" s="1176"/>
      <c r="J620" s="1177"/>
      <c r="K620"/>
      <c r="L620"/>
    </row>
    <row r="621" spans="2:12" ht="15.75">
      <c r="B621" s="556" t="s">
        <v>272</v>
      </c>
      <c r="C621" s="581">
        <f>C604/C565</f>
        <v>604.98577974502041</v>
      </c>
      <c r="D621" s="581">
        <f t="shared" ref="D621:K621" si="41">D604/D565</f>
        <v>93.491298212605827</v>
      </c>
      <c r="E621" s="581">
        <f t="shared" si="41"/>
        <v>61.729553437029601</v>
      </c>
      <c r="F621" s="581">
        <f t="shared" si="41"/>
        <v>100.48446550816219</v>
      </c>
      <c r="G621" s="581">
        <f t="shared" si="41"/>
        <v>232.4388888888889</v>
      </c>
      <c r="H621" s="581">
        <f t="shared" si="41"/>
        <v>618.91362317726851</v>
      </c>
      <c r="I621" s="581">
        <f t="shared" si="41"/>
        <v>543.11354394745069</v>
      </c>
      <c r="J621" s="581">
        <f t="shared" si="41"/>
        <v>575.46293644230184</v>
      </c>
      <c r="K621" s="581">
        <f t="shared" si="41"/>
        <v>669.44223456790121</v>
      </c>
      <c r="L621"/>
    </row>
    <row r="622" spans="2:12" ht="15.75">
      <c r="B622" s="552" t="s">
        <v>273</v>
      </c>
      <c r="C622" s="582">
        <f t="shared" ref="C622:G622" si="42">C605/C566</f>
        <v>600.35674045795076</v>
      </c>
      <c r="D622" s="582">
        <f t="shared" si="42"/>
        <v>90.078702472746613</v>
      </c>
      <c r="E622" s="582">
        <f t="shared" si="42"/>
        <v>62.662086513994907</v>
      </c>
      <c r="F622" s="582">
        <f t="shared" si="42"/>
        <v>99.810379241516969</v>
      </c>
      <c r="G622" s="582">
        <f t="shared" si="42"/>
        <v>224.0273037542662</v>
      </c>
      <c r="H622" s="582">
        <f>H605/H566</f>
        <v>617.09804075508566</v>
      </c>
      <c r="I622" s="582">
        <f t="shared" ref="I622:K622" si="43">I605/I566</f>
        <v>546.51056010192576</v>
      </c>
      <c r="J622" s="582">
        <f t="shared" si="43"/>
        <v>579.96727816611212</v>
      </c>
      <c r="K622" s="582">
        <f t="shared" si="43"/>
        <v>660.32247673586255</v>
      </c>
      <c r="L622"/>
    </row>
    <row r="623" spans="2:12" ht="15.75">
      <c r="B623" s="552" t="s">
        <v>274</v>
      </c>
      <c r="C623" s="582">
        <f t="shared" ref="C623:K623" si="44">C606/C567</f>
        <v>610.65157184659608</v>
      </c>
      <c r="D623" s="582">
        <f t="shared" si="44"/>
        <v>88.205244338498218</v>
      </c>
      <c r="E623" s="582">
        <f t="shared" si="44"/>
        <v>62.586512866015973</v>
      </c>
      <c r="F623" s="582">
        <f t="shared" si="44"/>
        <v>100.20210135970333</v>
      </c>
      <c r="G623" s="582">
        <f t="shared" si="44"/>
        <v>206.88544891640868</v>
      </c>
      <c r="H623" s="582">
        <f t="shared" si="44"/>
        <v>625.23611027929167</v>
      </c>
      <c r="I623" s="582">
        <f t="shared" si="44"/>
        <v>552.7568871054865</v>
      </c>
      <c r="J623" s="582">
        <f t="shared" si="44"/>
        <v>581.30510485840125</v>
      </c>
      <c r="K623" s="582">
        <f t="shared" si="44"/>
        <v>672.46606402264877</v>
      </c>
      <c r="L623"/>
    </row>
    <row r="624" spans="2:12" ht="15.75">
      <c r="B624" s="552" t="s">
        <v>275</v>
      </c>
      <c r="C624" s="582">
        <f t="shared" ref="C624:K624" si="45">C607/C568</f>
        <v>613.22431965619012</v>
      </c>
      <c r="D624" s="582">
        <f t="shared" si="45"/>
        <v>83.803154854476787</v>
      </c>
      <c r="E624" s="582">
        <f t="shared" si="45"/>
        <v>60.481723237597912</v>
      </c>
      <c r="F624" s="582">
        <f t="shared" si="45"/>
        <v>92.060197197716661</v>
      </c>
      <c r="G624" s="582">
        <f t="shared" si="45"/>
        <v>220.32971014492753</v>
      </c>
      <c r="H624" s="582">
        <f t="shared" si="45"/>
        <v>629.93991175459644</v>
      </c>
      <c r="I624" s="582">
        <f t="shared" si="45"/>
        <v>549.27771452667093</v>
      </c>
      <c r="J624" s="582">
        <f t="shared" si="45"/>
        <v>588.31528155387366</v>
      </c>
      <c r="K624" s="582">
        <f t="shared" si="45"/>
        <v>676.24270973530736</v>
      </c>
      <c r="L624"/>
    </row>
    <row r="625" spans="2:12" ht="15.75">
      <c r="B625" s="552" t="s">
        <v>276</v>
      </c>
      <c r="C625" s="582">
        <f t="shared" ref="C625:K625" si="46">C608/C569</f>
        <v>608.45830755524764</v>
      </c>
      <c r="D625" s="582">
        <f t="shared" si="46"/>
        <v>88.167631452001928</v>
      </c>
      <c r="E625" s="582">
        <f t="shared" si="46"/>
        <v>63.358187824445494</v>
      </c>
      <c r="F625" s="582">
        <f t="shared" si="46"/>
        <v>98.219743446737311</v>
      </c>
      <c r="G625" s="582">
        <f t="shared" si="46"/>
        <v>235.80769230769232</v>
      </c>
      <c r="H625" s="582">
        <f t="shared" si="46"/>
        <v>622.15520985459398</v>
      </c>
      <c r="I625" s="582">
        <f t="shared" si="46"/>
        <v>537.08696758249744</v>
      </c>
      <c r="J625" s="582">
        <f t="shared" si="46"/>
        <v>573.6162812041116</v>
      </c>
      <c r="K625" s="582">
        <f t="shared" si="46"/>
        <v>673.73824516726472</v>
      </c>
      <c r="L625"/>
    </row>
    <row r="626" spans="2:12" ht="15.75">
      <c r="B626" s="552" t="s">
        <v>277</v>
      </c>
      <c r="C626" s="582">
        <f t="shared" ref="C626:K626" si="47">C609/C570</f>
        <v>604.89298362779027</v>
      </c>
      <c r="D626" s="582">
        <f t="shared" si="47"/>
        <v>94.099264705882348</v>
      </c>
      <c r="E626" s="582">
        <f t="shared" si="47"/>
        <v>62.056364787840408</v>
      </c>
      <c r="F626" s="582">
        <f t="shared" si="47"/>
        <v>100.41632016632016</v>
      </c>
      <c r="G626" s="582">
        <f t="shared" si="47"/>
        <v>220.1377049180328</v>
      </c>
      <c r="H626" s="582">
        <f t="shared" si="47"/>
        <v>618.36033123082996</v>
      </c>
      <c r="I626" s="582">
        <f t="shared" si="47"/>
        <v>525.6762893788507</v>
      </c>
      <c r="J626" s="582">
        <f t="shared" si="47"/>
        <v>566.922330332662</v>
      </c>
      <c r="K626" s="582">
        <f t="shared" si="47"/>
        <v>676.64418493495759</v>
      </c>
      <c r="L626"/>
    </row>
    <row r="627" spans="2:12" ht="15.75">
      <c r="B627" s="552" t="s">
        <v>278</v>
      </c>
      <c r="C627" s="582">
        <f t="shared" ref="C627:K627" si="48">C610/C571</f>
        <v>577.31529595148356</v>
      </c>
      <c r="D627" s="582">
        <f t="shared" si="48"/>
        <v>99.74962556165751</v>
      </c>
      <c r="E627" s="582">
        <f t="shared" si="48"/>
        <v>65.478986402966626</v>
      </c>
      <c r="F627" s="582">
        <f t="shared" si="48"/>
        <v>109.51510989010988</v>
      </c>
      <c r="G627" s="582">
        <f t="shared" si="48"/>
        <v>267.01470588235293</v>
      </c>
      <c r="H627" s="582">
        <f t="shared" si="48"/>
        <v>589.25540639218104</v>
      </c>
      <c r="I627" s="582">
        <f t="shared" si="48"/>
        <v>517.4382349916001</v>
      </c>
      <c r="J627" s="582">
        <f t="shared" si="48"/>
        <v>543.94260219708417</v>
      </c>
      <c r="K627" s="582">
        <f t="shared" si="48"/>
        <v>641.80810369612357</v>
      </c>
      <c r="L627"/>
    </row>
    <row r="628" spans="2:12" ht="15.75">
      <c r="B628" s="552" t="s">
        <v>279</v>
      </c>
      <c r="C628" s="582">
        <f t="shared" ref="C628:K628" si="49">C611/C572</f>
        <v>596.62960064129675</v>
      </c>
      <c r="D628" s="582">
        <f t="shared" si="49"/>
        <v>94.55698874296435</v>
      </c>
      <c r="E628" s="582">
        <f t="shared" si="49"/>
        <v>63.447078280044103</v>
      </c>
      <c r="F628" s="582">
        <f t="shared" si="49"/>
        <v>103.76074174581638</v>
      </c>
      <c r="G628" s="582">
        <f t="shared" si="49"/>
        <v>245.53556485355648</v>
      </c>
      <c r="H628" s="582">
        <f t="shared" si="49"/>
        <v>610.51626504070316</v>
      </c>
      <c r="I628" s="582">
        <f t="shared" si="49"/>
        <v>529.94697977933288</v>
      </c>
      <c r="J628" s="582">
        <f t="shared" si="49"/>
        <v>558.88835173450059</v>
      </c>
      <c r="K628" s="582">
        <f t="shared" si="49"/>
        <v>660.5157443702841</v>
      </c>
      <c r="L628"/>
    </row>
    <row r="629" spans="2:12" ht="15.75">
      <c r="B629" s="552" t="s">
        <v>280</v>
      </c>
      <c r="C629" s="582">
        <f t="shared" ref="C629:K629" si="50">C612/C573</f>
        <v>594.12231305791738</v>
      </c>
      <c r="D629" s="582">
        <f t="shared" si="50"/>
        <v>95.976823449216084</v>
      </c>
      <c r="E629" s="582">
        <f t="shared" si="50"/>
        <v>63.79697986577181</v>
      </c>
      <c r="F629" s="582">
        <f t="shared" si="50"/>
        <v>102.50065645514223</v>
      </c>
      <c r="G629" s="582">
        <f t="shared" si="50"/>
        <v>225.94817073170731</v>
      </c>
      <c r="H629" s="582">
        <f t="shared" si="50"/>
        <v>607.77238652636822</v>
      </c>
      <c r="I629" s="582">
        <f t="shared" si="50"/>
        <v>531.8358493502451</v>
      </c>
      <c r="J629" s="582">
        <f t="shared" si="50"/>
        <v>553.87376823222041</v>
      </c>
      <c r="K629" s="582">
        <f t="shared" si="50"/>
        <v>660.74726242482529</v>
      </c>
      <c r="L629"/>
    </row>
    <row r="630" spans="2:12" ht="15.75">
      <c r="B630" s="552" t="s">
        <v>281</v>
      </c>
      <c r="C630" s="582">
        <f t="shared" ref="C630:K630" si="51">C613/C574</f>
        <v>557.12176507359209</v>
      </c>
      <c r="D630" s="582">
        <f t="shared" si="51"/>
        <v>87.506525792417648</v>
      </c>
      <c r="E630" s="582">
        <f t="shared" si="51"/>
        <v>59.349115504682622</v>
      </c>
      <c r="F630" s="582">
        <f t="shared" si="51"/>
        <v>97.386278586278593</v>
      </c>
      <c r="G630" s="582">
        <f t="shared" si="51"/>
        <v>148.22200000000001</v>
      </c>
      <c r="H630" s="582">
        <f t="shared" si="51"/>
        <v>570.3670205617525</v>
      </c>
      <c r="I630" s="582">
        <f t="shared" si="51"/>
        <v>482.70516985662829</v>
      </c>
      <c r="J630" s="582">
        <f t="shared" si="51"/>
        <v>446.01500894572922</v>
      </c>
      <c r="K630" s="582">
        <f t="shared" si="51"/>
        <v>691.50056390293594</v>
      </c>
      <c r="L630"/>
    </row>
    <row r="631" spans="2:12" ht="15.75">
      <c r="B631" s="552" t="s">
        <v>282</v>
      </c>
      <c r="C631" s="582">
        <f t="shared" ref="C631:K632" si="52">C614/C575</f>
        <v>592.26569963074519</v>
      </c>
      <c r="D631" s="582">
        <f t="shared" si="52"/>
        <v>96.791119860017503</v>
      </c>
      <c r="E631" s="582">
        <f t="shared" si="52"/>
        <v>62.991448118586092</v>
      </c>
      <c r="F631" s="582">
        <f t="shared" si="52"/>
        <v>97.946205170975816</v>
      </c>
      <c r="G631" s="582">
        <f t="shared" si="52"/>
        <v>231.35</v>
      </c>
      <c r="H631" s="582">
        <f t="shared" si="52"/>
        <v>606.96347793363873</v>
      </c>
      <c r="I631" s="582">
        <f t="shared" si="52"/>
        <v>530.88888888888891</v>
      </c>
      <c r="J631" s="582">
        <f t="shared" si="52"/>
        <v>562.1394412033178</v>
      </c>
      <c r="K631" s="582">
        <f t="shared" si="52"/>
        <v>659.22662789227468</v>
      </c>
      <c r="L631"/>
    </row>
    <row r="632" spans="2:12" ht="16.5" thickBot="1">
      <c r="B632" s="561" t="s">
        <v>283</v>
      </c>
      <c r="C632" s="583">
        <f t="shared" si="52"/>
        <v>595.7002981864398</v>
      </c>
      <c r="D632" s="583">
        <f>D615/D576</f>
        <v>94.543209876543216</v>
      </c>
      <c r="E632" s="583">
        <f t="shared" ref="E632:K632" si="53">E615/E576</f>
        <v>61.556919642857146</v>
      </c>
      <c r="F632" s="583">
        <f t="shared" si="53"/>
        <v>103.55151204510507</v>
      </c>
      <c r="G632" s="583">
        <f t="shared" si="53"/>
        <v>229.84039087947883</v>
      </c>
      <c r="H632" s="583">
        <f t="shared" si="53"/>
        <v>610.28672142810944</v>
      </c>
      <c r="I632" s="583">
        <f t="shared" si="53"/>
        <v>536.3091519883784</v>
      </c>
      <c r="J632" s="583">
        <f t="shared" si="53"/>
        <v>565.32429951579957</v>
      </c>
      <c r="K632" s="583">
        <f t="shared" si="53"/>
        <v>659.08615250734249</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workbookViewId="0">
      <selection activeCell="Q15" sqref="Q15"/>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39" t="s">
        <v>468</v>
      </c>
      <c r="B1" s="1439"/>
      <c r="C1" s="1439"/>
      <c r="D1" s="1439"/>
      <c r="E1" s="1439"/>
      <c r="F1" s="1439"/>
      <c r="G1" s="1439"/>
      <c r="H1" s="1439"/>
      <c r="I1" s="1439"/>
      <c r="J1" s="1439"/>
      <c r="K1" s="1439"/>
      <c r="L1" s="1439"/>
      <c r="M1" s="1439"/>
      <c r="N1" s="1439"/>
    </row>
    <row r="2" spans="1:20" ht="13.5" thickBot="1">
      <c r="B2" s="971"/>
      <c r="C2" s="971"/>
      <c r="D2" s="971"/>
      <c r="E2" s="971"/>
      <c r="F2" s="971"/>
      <c r="G2" s="972" t="s">
        <v>349</v>
      </c>
      <c r="H2" s="971"/>
      <c r="I2" s="971"/>
      <c r="J2" s="971"/>
      <c r="K2" s="971"/>
      <c r="L2" s="971"/>
      <c r="M2" s="971"/>
      <c r="N2" s="971"/>
    </row>
    <row r="3" spans="1:20" ht="14.25" thickBot="1">
      <c r="A3" s="973" t="s">
        <v>350</v>
      </c>
      <c r="B3" s="974" t="s">
        <v>220</v>
      </c>
      <c r="C3" s="974" t="s">
        <v>221</v>
      </c>
      <c r="D3" s="974" t="s">
        <v>222</v>
      </c>
      <c r="E3" s="974" t="s">
        <v>223</v>
      </c>
      <c r="F3" s="974" t="s">
        <v>224</v>
      </c>
      <c r="G3" s="974" t="s">
        <v>225</v>
      </c>
      <c r="H3" s="974" t="s">
        <v>226</v>
      </c>
      <c r="I3" s="974" t="s">
        <v>227</v>
      </c>
      <c r="J3" s="974" t="s">
        <v>228</v>
      </c>
      <c r="K3" s="974" t="s">
        <v>229</v>
      </c>
      <c r="L3" s="974" t="s">
        <v>230</v>
      </c>
      <c r="M3" s="974" t="s">
        <v>231</v>
      </c>
      <c r="N3" s="974" t="s">
        <v>238</v>
      </c>
    </row>
    <row r="4" spans="1:20" ht="13.5">
      <c r="A4" s="975">
        <v>2004</v>
      </c>
      <c r="B4" s="976">
        <v>299.39999999999998</v>
      </c>
      <c r="C4" s="976">
        <v>296.39999999999998</v>
      </c>
      <c r="D4" s="976">
        <v>293.7</v>
      </c>
      <c r="E4" s="976">
        <v>293.5</v>
      </c>
      <c r="F4" s="976">
        <v>293.5</v>
      </c>
      <c r="G4" s="976">
        <v>291.60000000000002</v>
      </c>
      <c r="H4" s="976">
        <v>290.2</v>
      </c>
      <c r="I4" s="976">
        <v>286.3</v>
      </c>
      <c r="J4" s="976">
        <v>285.39999999999998</v>
      </c>
      <c r="K4" s="976">
        <v>285.10000000000002</v>
      </c>
      <c r="L4" s="976">
        <v>291.2</v>
      </c>
      <c r="M4" s="976">
        <v>297.8</v>
      </c>
      <c r="N4" s="977">
        <v>291.3</v>
      </c>
    </row>
    <row r="5" spans="1:20" ht="13.5">
      <c r="A5" s="978">
        <v>2005</v>
      </c>
      <c r="B5" s="979">
        <v>304.10000000000002</v>
      </c>
      <c r="C5" s="979">
        <v>308.10000000000002</v>
      </c>
      <c r="D5" s="979">
        <v>308.2</v>
      </c>
      <c r="E5" s="979">
        <v>310.89999999999998</v>
      </c>
      <c r="F5" s="979">
        <v>309.89999999999998</v>
      </c>
      <c r="G5" s="979">
        <v>309.10000000000002</v>
      </c>
      <c r="H5" s="979">
        <v>307</v>
      </c>
      <c r="I5" s="979">
        <v>300.60000000000002</v>
      </c>
      <c r="J5" s="979">
        <v>303.3</v>
      </c>
      <c r="K5" s="979">
        <v>304.3</v>
      </c>
      <c r="L5" s="979">
        <v>311.8</v>
      </c>
      <c r="M5" s="979">
        <v>315.5</v>
      </c>
      <c r="N5" s="980">
        <v>307.60000000000002</v>
      </c>
    </row>
    <row r="6" spans="1:20" ht="13.5">
      <c r="A6" s="978">
        <v>2006</v>
      </c>
      <c r="B6" s="979">
        <v>317.10000000000002</v>
      </c>
      <c r="C6" s="979">
        <v>319.89999999999998</v>
      </c>
      <c r="D6" s="979">
        <v>324</v>
      </c>
      <c r="E6" s="979">
        <v>319.5</v>
      </c>
      <c r="F6" s="979">
        <v>325.8</v>
      </c>
      <c r="G6" s="979">
        <v>323.8</v>
      </c>
      <c r="H6" s="979">
        <v>312.8</v>
      </c>
      <c r="I6" s="979">
        <v>313</v>
      </c>
      <c r="J6" s="979">
        <v>315.2</v>
      </c>
      <c r="K6" s="979">
        <v>311.2</v>
      </c>
      <c r="L6" s="979">
        <v>316.2</v>
      </c>
      <c r="M6" s="979">
        <v>321.8</v>
      </c>
      <c r="N6" s="980">
        <v>318.7</v>
      </c>
    </row>
    <row r="7" spans="1:20" ht="13.5">
      <c r="A7" s="978">
        <v>2007</v>
      </c>
      <c r="B7" s="979">
        <v>325.7</v>
      </c>
      <c r="C7" s="979">
        <v>327.9</v>
      </c>
      <c r="D7" s="979">
        <v>329.1</v>
      </c>
      <c r="E7" s="979">
        <v>329.9</v>
      </c>
      <c r="F7" s="979">
        <v>328.7</v>
      </c>
      <c r="G7" s="979">
        <v>330</v>
      </c>
      <c r="H7" s="979">
        <v>327.9</v>
      </c>
      <c r="I7" s="979">
        <v>324</v>
      </c>
      <c r="J7" s="979">
        <v>329.3</v>
      </c>
      <c r="K7" s="979">
        <v>312.8</v>
      </c>
      <c r="L7" s="979">
        <v>317.5</v>
      </c>
      <c r="M7" s="979">
        <v>319</v>
      </c>
      <c r="N7" s="980">
        <v>325.39999999999998</v>
      </c>
    </row>
    <row r="8" spans="1:20" ht="13.5">
      <c r="A8" s="978">
        <v>2008</v>
      </c>
      <c r="B8" s="979">
        <v>326.5</v>
      </c>
      <c r="C8" s="979">
        <v>327</v>
      </c>
      <c r="D8" s="979">
        <v>324.5</v>
      </c>
      <c r="E8" s="979">
        <v>322.60000000000002</v>
      </c>
      <c r="F8" s="979">
        <v>325.7</v>
      </c>
      <c r="G8" s="979">
        <v>323.8</v>
      </c>
      <c r="H8" s="979">
        <v>317</v>
      </c>
      <c r="I8" s="979">
        <v>314.39999999999998</v>
      </c>
      <c r="J8" s="979">
        <v>314.60000000000002</v>
      </c>
      <c r="K8" s="979">
        <v>310.5</v>
      </c>
      <c r="L8" s="979">
        <v>315.10000000000002</v>
      </c>
      <c r="M8" s="979">
        <v>321.7</v>
      </c>
      <c r="N8" s="980">
        <v>320.39999999999998</v>
      </c>
    </row>
    <row r="9" spans="1:20" ht="13.5">
      <c r="A9" s="978">
        <v>2009</v>
      </c>
      <c r="B9" s="979">
        <v>322.2</v>
      </c>
      <c r="C9" s="979">
        <v>324.3</v>
      </c>
      <c r="D9" s="979">
        <v>325.89999999999998</v>
      </c>
      <c r="E9" s="979">
        <v>324.2</v>
      </c>
      <c r="F9" s="979">
        <v>325.3</v>
      </c>
      <c r="G9" s="979">
        <v>324.5</v>
      </c>
      <c r="H9" s="979">
        <v>323.3</v>
      </c>
      <c r="I9" s="979">
        <v>316.2</v>
      </c>
      <c r="J9" s="979">
        <v>320.10000000000002</v>
      </c>
      <c r="K9" s="979">
        <v>320</v>
      </c>
      <c r="L9" s="979">
        <v>324.5</v>
      </c>
      <c r="M9" s="979">
        <v>330</v>
      </c>
      <c r="N9" s="981">
        <v>323.60000000000002</v>
      </c>
    </row>
    <row r="10" spans="1:20" ht="13.5">
      <c r="A10" s="978">
        <v>2010</v>
      </c>
      <c r="B10" s="979">
        <v>333.4</v>
      </c>
      <c r="C10" s="979">
        <v>341.3</v>
      </c>
      <c r="D10" s="979">
        <v>335.1</v>
      </c>
      <c r="E10" s="979">
        <v>343.1</v>
      </c>
      <c r="F10" s="979">
        <v>346.2</v>
      </c>
      <c r="G10" s="979">
        <v>345.9</v>
      </c>
      <c r="H10" s="979">
        <v>340.4</v>
      </c>
      <c r="I10" s="979">
        <v>336.9</v>
      </c>
      <c r="J10" s="979">
        <v>334.2</v>
      </c>
      <c r="K10" s="979">
        <v>325.7</v>
      </c>
      <c r="L10" s="979">
        <v>326.39999999999998</v>
      </c>
      <c r="M10" s="979">
        <v>326.3</v>
      </c>
      <c r="N10" s="981">
        <v>335.8</v>
      </c>
    </row>
    <row r="11" spans="1:20" ht="13.5">
      <c r="A11" s="978">
        <v>2011</v>
      </c>
      <c r="B11" s="979">
        <v>325.60000000000002</v>
      </c>
      <c r="C11" s="979">
        <v>323.5</v>
      </c>
      <c r="D11" s="979">
        <v>322.8</v>
      </c>
      <c r="E11" s="979">
        <v>323</v>
      </c>
      <c r="F11" s="979">
        <v>326.89999999999998</v>
      </c>
      <c r="G11" s="979">
        <v>323.39999999999998</v>
      </c>
      <c r="H11" s="979">
        <v>321.10000000000002</v>
      </c>
      <c r="I11" s="979">
        <v>317.7</v>
      </c>
      <c r="J11" s="979">
        <v>313</v>
      </c>
      <c r="K11" s="979">
        <v>312.89999999999998</v>
      </c>
      <c r="L11" s="979">
        <v>315.60000000000002</v>
      </c>
      <c r="M11" s="979">
        <v>322.10000000000002</v>
      </c>
      <c r="N11" s="981">
        <v>320.7</v>
      </c>
    </row>
    <row r="12" spans="1:20" ht="13.5">
      <c r="A12" s="982">
        <v>2012</v>
      </c>
      <c r="B12" s="983">
        <v>324.89999999999998</v>
      </c>
      <c r="C12" s="983">
        <v>327.2</v>
      </c>
      <c r="D12" s="983">
        <v>329</v>
      </c>
      <c r="E12" s="983">
        <v>329.8</v>
      </c>
      <c r="F12" s="983">
        <v>334.6</v>
      </c>
      <c r="G12" s="983">
        <v>336.3</v>
      </c>
      <c r="H12" s="983">
        <v>330.7</v>
      </c>
      <c r="I12" s="983">
        <v>326.3</v>
      </c>
      <c r="J12" s="983">
        <v>325.7</v>
      </c>
      <c r="K12" s="983">
        <v>322</v>
      </c>
      <c r="L12" s="983">
        <v>327.2</v>
      </c>
      <c r="M12" s="983">
        <v>330.6</v>
      </c>
      <c r="N12" s="984">
        <v>328.9</v>
      </c>
    </row>
    <row r="13" spans="1:20" ht="13.5">
      <c r="A13" s="982">
        <v>2013</v>
      </c>
      <c r="B13" s="983">
        <v>334</v>
      </c>
      <c r="C13" s="983">
        <v>336.5</v>
      </c>
      <c r="D13" s="983">
        <v>334.9</v>
      </c>
      <c r="E13" s="983">
        <v>338</v>
      </c>
      <c r="F13" s="983">
        <v>338.8</v>
      </c>
      <c r="G13" s="983">
        <v>343</v>
      </c>
      <c r="H13" s="983">
        <v>338.6</v>
      </c>
      <c r="I13" s="983">
        <v>334</v>
      </c>
      <c r="J13" s="983">
        <v>329.8</v>
      </c>
      <c r="K13" s="983">
        <v>328.9</v>
      </c>
      <c r="L13" s="983">
        <v>331</v>
      </c>
      <c r="M13" s="983">
        <v>333.1</v>
      </c>
      <c r="N13" s="984">
        <v>335.2</v>
      </c>
      <c r="Q13"/>
      <c r="R13"/>
      <c r="S13"/>
      <c r="T13"/>
    </row>
    <row r="14" spans="1:20" ht="13.5">
      <c r="A14" s="982">
        <v>2014</v>
      </c>
      <c r="B14" s="983">
        <v>335.3</v>
      </c>
      <c r="C14" s="983">
        <v>339.5</v>
      </c>
      <c r="D14" s="983">
        <v>336</v>
      </c>
      <c r="E14" s="983">
        <v>338.1</v>
      </c>
      <c r="F14" s="983">
        <v>336</v>
      </c>
      <c r="G14" s="983">
        <v>336.1</v>
      </c>
      <c r="H14" s="983">
        <v>331.4</v>
      </c>
      <c r="I14" s="983">
        <v>332.4</v>
      </c>
      <c r="J14" s="983">
        <v>327.3</v>
      </c>
      <c r="K14" s="983">
        <v>326.3</v>
      </c>
      <c r="L14" s="983">
        <v>328.5</v>
      </c>
      <c r="M14" s="983">
        <v>340.6</v>
      </c>
      <c r="N14" s="984">
        <v>333.6</v>
      </c>
      <c r="Q14"/>
      <c r="R14"/>
      <c r="S14"/>
      <c r="T14"/>
    </row>
    <row r="15" spans="1:20" ht="13.5">
      <c r="A15" s="985">
        <v>2015</v>
      </c>
      <c r="B15" s="986">
        <v>336</v>
      </c>
      <c r="C15" s="986">
        <v>338.9</v>
      </c>
      <c r="D15" s="986">
        <v>339.7</v>
      </c>
      <c r="E15" s="986">
        <v>340.8</v>
      </c>
      <c r="F15" s="986">
        <v>346.1</v>
      </c>
      <c r="G15" s="986">
        <v>343.9</v>
      </c>
      <c r="H15" s="986">
        <v>339.4</v>
      </c>
      <c r="I15" s="986">
        <v>334</v>
      </c>
      <c r="J15" s="986">
        <v>332.9</v>
      </c>
      <c r="K15" s="986">
        <v>331.2</v>
      </c>
      <c r="L15" s="986">
        <v>332.8</v>
      </c>
      <c r="M15" s="986">
        <v>335.4</v>
      </c>
      <c r="N15" s="987">
        <v>337.6</v>
      </c>
      <c r="Q15"/>
      <c r="R15"/>
      <c r="S15"/>
      <c r="T15"/>
    </row>
    <row r="16" spans="1:20" ht="13.5">
      <c r="A16" s="985">
        <v>2016</v>
      </c>
      <c r="B16" s="986">
        <v>335.2</v>
      </c>
      <c r="C16" s="986">
        <v>337.7</v>
      </c>
      <c r="D16" s="986">
        <v>338.5</v>
      </c>
      <c r="E16" s="986">
        <v>340.3</v>
      </c>
      <c r="F16" s="986">
        <v>345.4</v>
      </c>
      <c r="G16" s="986">
        <v>342.5</v>
      </c>
      <c r="H16" s="986">
        <v>339.1</v>
      </c>
      <c r="I16" s="986">
        <v>336.7</v>
      </c>
      <c r="J16" s="986">
        <v>336</v>
      </c>
      <c r="K16" s="986">
        <v>338.1</v>
      </c>
      <c r="L16" s="986">
        <v>339.8</v>
      </c>
      <c r="M16" s="986">
        <v>343.5</v>
      </c>
      <c r="N16" s="987">
        <v>339.5</v>
      </c>
      <c r="Q16"/>
      <c r="R16"/>
      <c r="S16"/>
      <c r="T16"/>
    </row>
    <row r="17" spans="1:20" ht="13.5">
      <c r="A17" s="985">
        <v>2017</v>
      </c>
      <c r="B17" s="986">
        <v>343.84877560849145</v>
      </c>
      <c r="C17" s="986">
        <v>344.01260355448568</v>
      </c>
      <c r="D17" s="986">
        <v>345.08323788722237</v>
      </c>
      <c r="E17" s="986">
        <v>349.4260933003689</v>
      </c>
      <c r="F17" s="986">
        <v>351.85998819252393</v>
      </c>
      <c r="G17" s="986">
        <v>351.12109667545815</v>
      </c>
      <c r="H17" s="986">
        <v>346.75726994620067</v>
      </c>
      <c r="I17" s="986">
        <v>344.85589941972938</v>
      </c>
      <c r="J17" s="986">
        <v>342.09908231074832</v>
      </c>
      <c r="K17" s="986">
        <v>340.25607000681453</v>
      </c>
      <c r="L17" s="986">
        <v>343.96423731809307</v>
      </c>
      <c r="M17" s="986">
        <v>345.17611667491775</v>
      </c>
      <c r="N17" s="987">
        <v>345.73613890143946</v>
      </c>
      <c r="Q17"/>
      <c r="R17"/>
      <c r="S17"/>
      <c r="T17"/>
    </row>
    <row r="18" spans="1:20" ht="13.5">
      <c r="A18" s="985">
        <v>2018</v>
      </c>
      <c r="B18" s="986">
        <v>328.68883172082138</v>
      </c>
      <c r="C18" s="986">
        <v>335.33083028686195</v>
      </c>
      <c r="D18" s="986">
        <v>339.13477331184731</v>
      </c>
      <c r="E18" s="986">
        <v>352.1288362407397</v>
      </c>
      <c r="F18" s="986">
        <v>354.40806226015781</v>
      </c>
      <c r="G18" s="986">
        <v>352.31798629918734</v>
      </c>
      <c r="H18" s="986">
        <v>349.02563708344542</v>
      </c>
      <c r="I18" s="986">
        <v>347.00933631012759</v>
      </c>
      <c r="J18" s="986">
        <v>345.11329021489684</v>
      </c>
      <c r="K18" s="986">
        <v>347.11988043981063</v>
      </c>
      <c r="L18" s="986">
        <v>349.40972512323503</v>
      </c>
      <c r="M18" s="986">
        <v>350.98601398601369</v>
      </c>
      <c r="N18" s="987">
        <v>345.25543478260863</v>
      </c>
      <c r="Q18"/>
      <c r="R18"/>
      <c r="S18"/>
      <c r="T18"/>
    </row>
    <row r="19" spans="1:20" ht="13.5">
      <c r="A19" s="1445">
        <v>2019</v>
      </c>
      <c r="B19" s="1446">
        <v>354.37491656654714</v>
      </c>
      <c r="C19" s="1446">
        <v>356.43838796545651</v>
      </c>
      <c r="D19" s="1446">
        <v>357.2969949465724</v>
      </c>
      <c r="E19" s="1446">
        <v>357.47446683623537</v>
      </c>
      <c r="F19" s="1446">
        <v>361.2054005838466</v>
      </c>
      <c r="G19" s="1446">
        <v>357.93540852897377</v>
      </c>
      <c r="H19" s="1446">
        <v>354.2490676912646</v>
      </c>
      <c r="I19" s="1446">
        <v>353.13528487554794</v>
      </c>
      <c r="J19" s="1446">
        <v>352.05841293166753</v>
      </c>
      <c r="K19" s="1446">
        <v>345</v>
      </c>
      <c r="L19" s="1446">
        <v>349.6</v>
      </c>
      <c r="M19" s="1446">
        <v>354.4</v>
      </c>
      <c r="N19" s="1447">
        <v>354.2</v>
      </c>
    </row>
    <row r="20" spans="1:20" ht="14.25" thickBot="1">
      <c r="A20" s="988">
        <v>2020</v>
      </c>
      <c r="B20" s="989"/>
      <c r="C20" s="989"/>
      <c r="D20" s="989"/>
      <c r="E20" s="989"/>
      <c r="F20" s="989"/>
      <c r="G20" s="989"/>
      <c r="H20" s="989"/>
      <c r="I20" s="989"/>
      <c r="J20" s="989"/>
      <c r="K20" s="989"/>
      <c r="L20" s="989"/>
      <c r="M20" s="989"/>
      <c r="N20" s="990"/>
    </row>
    <row r="21" spans="1:20">
      <c r="Q21"/>
      <c r="R21"/>
      <c r="S21"/>
      <c r="T21"/>
    </row>
    <row r="22" spans="1:20" ht="13.5" thickBot="1">
      <c r="B22" s="971"/>
      <c r="C22" s="971"/>
      <c r="D22" s="971"/>
      <c r="E22" s="971"/>
      <c r="F22" s="971"/>
      <c r="G22" s="991" t="s">
        <v>351</v>
      </c>
      <c r="H22" s="971"/>
      <c r="I22" s="971"/>
      <c r="J22" s="971"/>
      <c r="K22" s="971"/>
      <c r="L22" s="971"/>
      <c r="M22" s="971"/>
      <c r="N22" s="992"/>
      <c r="Q22"/>
      <c r="R22"/>
      <c r="S22"/>
      <c r="T22"/>
    </row>
    <row r="23" spans="1:20" ht="14.25" thickBot="1">
      <c r="A23" s="973" t="s">
        <v>350</v>
      </c>
      <c r="B23" s="974" t="s">
        <v>220</v>
      </c>
      <c r="C23" s="974" t="s">
        <v>221</v>
      </c>
      <c r="D23" s="974" t="s">
        <v>222</v>
      </c>
      <c r="E23" s="974" t="s">
        <v>223</v>
      </c>
      <c r="F23" s="974" t="s">
        <v>224</v>
      </c>
      <c r="G23" s="974" t="s">
        <v>225</v>
      </c>
      <c r="H23" s="974" t="s">
        <v>226</v>
      </c>
      <c r="I23" s="974" t="s">
        <v>227</v>
      </c>
      <c r="J23" s="974" t="s">
        <v>228</v>
      </c>
      <c r="K23" s="974" t="s">
        <v>229</v>
      </c>
      <c r="L23" s="974" t="s">
        <v>230</v>
      </c>
      <c r="M23" s="974" t="s">
        <v>231</v>
      </c>
      <c r="N23" s="974" t="s">
        <v>238</v>
      </c>
      <c r="Q23"/>
      <c r="R23"/>
      <c r="S23"/>
      <c r="T23"/>
    </row>
    <row r="24" spans="1:20" ht="13.5">
      <c r="A24" s="975">
        <v>2004</v>
      </c>
      <c r="B24" s="976">
        <v>272.2</v>
      </c>
      <c r="C24" s="976">
        <v>271.5</v>
      </c>
      <c r="D24" s="976">
        <v>272</v>
      </c>
      <c r="E24" s="976">
        <v>273.10000000000002</v>
      </c>
      <c r="F24" s="976">
        <v>267.2</v>
      </c>
      <c r="G24" s="976">
        <v>269.60000000000002</v>
      </c>
      <c r="H24" s="976">
        <v>261.5</v>
      </c>
      <c r="I24" s="976">
        <v>261.39999999999998</v>
      </c>
      <c r="J24" s="976">
        <v>264.8</v>
      </c>
      <c r="K24" s="976">
        <v>267</v>
      </c>
      <c r="L24" s="976">
        <v>266.39999999999998</v>
      </c>
      <c r="M24" s="976">
        <v>271.3</v>
      </c>
      <c r="N24" s="977">
        <v>267.3</v>
      </c>
      <c r="Q24"/>
      <c r="R24"/>
      <c r="S24"/>
      <c r="T24"/>
    </row>
    <row r="25" spans="1:20" ht="13.5">
      <c r="A25" s="978">
        <v>2005</v>
      </c>
      <c r="B25" s="979">
        <v>272.10000000000002</v>
      </c>
      <c r="C25" s="979">
        <v>274.8</v>
      </c>
      <c r="D25" s="979">
        <v>271.8</v>
      </c>
      <c r="E25" s="979">
        <v>273.39999999999998</v>
      </c>
      <c r="F25" s="979">
        <v>271</v>
      </c>
      <c r="G25" s="979">
        <v>266.39999999999998</v>
      </c>
      <c r="H25" s="979">
        <v>264.60000000000002</v>
      </c>
      <c r="I25" s="979">
        <v>261.10000000000002</v>
      </c>
      <c r="J25" s="979">
        <v>266.60000000000002</v>
      </c>
      <c r="K25" s="979">
        <v>272.5</v>
      </c>
      <c r="L25" s="979">
        <v>270.60000000000002</v>
      </c>
      <c r="M25" s="979">
        <v>272.39999999999998</v>
      </c>
      <c r="N25" s="980">
        <v>269.2</v>
      </c>
      <c r="Q25"/>
      <c r="R25"/>
      <c r="S25"/>
      <c r="T25"/>
    </row>
    <row r="26" spans="1:20" ht="13.5">
      <c r="A26" s="978">
        <v>2006</v>
      </c>
      <c r="B26" s="979">
        <v>275.10000000000002</v>
      </c>
      <c r="C26" s="979">
        <v>273.39999999999998</v>
      </c>
      <c r="D26" s="979">
        <v>273.39999999999998</v>
      </c>
      <c r="E26" s="979">
        <v>272.89999999999998</v>
      </c>
      <c r="F26" s="979">
        <v>270.39999999999998</v>
      </c>
      <c r="G26" s="979">
        <v>264.2</v>
      </c>
      <c r="H26" s="979">
        <v>260.2</v>
      </c>
      <c r="I26" s="979">
        <v>258.10000000000002</v>
      </c>
      <c r="J26" s="979">
        <v>263.5</v>
      </c>
      <c r="K26" s="979">
        <v>263.89999999999998</v>
      </c>
      <c r="L26" s="979">
        <v>264.89999999999998</v>
      </c>
      <c r="M26" s="979">
        <v>266.89999999999998</v>
      </c>
      <c r="N26" s="980">
        <v>267.5</v>
      </c>
      <c r="Q26"/>
      <c r="R26"/>
      <c r="S26"/>
      <c r="T26"/>
    </row>
    <row r="27" spans="1:20" ht="13.5">
      <c r="A27" s="978">
        <v>2007</v>
      </c>
      <c r="B27" s="979">
        <v>274.10000000000002</v>
      </c>
      <c r="C27" s="979">
        <v>274.89999999999998</v>
      </c>
      <c r="D27" s="979">
        <v>274</v>
      </c>
      <c r="E27" s="979">
        <v>272.3</v>
      </c>
      <c r="F27" s="979">
        <v>271.89999999999998</v>
      </c>
      <c r="G27" s="979">
        <v>269.2</v>
      </c>
      <c r="H27" s="979">
        <v>267.89999999999998</v>
      </c>
      <c r="I27" s="979">
        <v>264.60000000000002</v>
      </c>
      <c r="J27" s="979">
        <v>266</v>
      </c>
      <c r="K27" s="979">
        <v>268.8</v>
      </c>
      <c r="L27" s="979">
        <v>269.10000000000002</v>
      </c>
      <c r="M27" s="979">
        <v>271.60000000000002</v>
      </c>
      <c r="N27" s="980">
        <v>270.2</v>
      </c>
      <c r="Q27"/>
      <c r="R27"/>
      <c r="S27"/>
      <c r="T27"/>
    </row>
    <row r="28" spans="1:20" ht="13.5">
      <c r="A28" s="978">
        <v>2008</v>
      </c>
      <c r="B28" s="979">
        <v>273.89999999999998</v>
      </c>
      <c r="C28" s="979">
        <v>274.89999999999998</v>
      </c>
      <c r="D28" s="979">
        <v>273.8</v>
      </c>
      <c r="E28" s="979">
        <v>270</v>
      </c>
      <c r="F28" s="979">
        <v>271.89999999999998</v>
      </c>
      <c r="G28" s="979">
        <v>270.5</v>
      </c>
      <c r="H28" s="979">
        <v>268.60000000000002</v>
      </c>
      <c r="I28" s="979">
        <v>265</v>
      </c>
      <c r="J28" s="979">
        <v>266.5</v>
      </c>
      <c r="K28" s="979">
        <v>266.60000000000002</v>
      </c>
      <c r="L28" s="979">
        <v>269.7</v>
      </c>
      <c r="M28" s="979">
        <v>274.60000000000002</v>
      </c>
      <c r="N28" s="980">
        <v>270.3</v>
      </c>
      <c r="Q28"/>
      <c r="R28"/>
      <c r="S28"/>
      <c r="T28"/>
    </row>
    <row r="29" spans="1:20" ht="13.5">
      <c r="A29" s="978">
        <v>2009</v>
      </c>
      <c r="B29" s="979">
        <v>276.8</v>
      </c>
      <c r="C29" s="979">
        <v>274.3</v>
      </c>
      <c r="D29" s="979">
        <v>276.39999999999998</v>
      </c>
      <c r="E29" s="979">
        <v>273.60000000000002</v>
      </c>
      <c r="F29" s="979">
        <v>273.8</v>
      </c>
      <c r="G29" s="979">
        <v>272.10000000000002</v>
      </c>
      <c r="H29" s="979">
        <v>268.60000000000002</v>
      </c>
      <c r="I29" s="979">
        <v>266.8</v>
      </c>
      <c r="J29" s="979">
        <v>269.5</v>
      </c>
      <c r="K29" s="979">
        <v>271.39999999999998</v>
      </c>
      <c r="L29" s="979">
        <v>275.60000000000002</v>
      </c>
      <c r="M29" s="979">
        <v>277.10000000000002</v>
      </c>
      <c r="N29" s="981">
        <v>272.8</v>
      </c>
      <c r="Q29"/>
      <c r="R29"/>
      <c r="S29"/>
      <c r="T29"/>
    </row>
    <row r="30" spans="1:20" ht="13.5">
      <c r="A30" s="978">
        <v>2010</v>
      </c>
      <c r="B30" s="979">
        <v>278.5</v>
      </c>
      <c r="C30" s="979">
        <v>282.10000000000002</v>
      </c>
      <c r="D30" s="979">
        <v>281.7</v>
      </c>
      <c r="E30" s="979">
        <v>280.5</v>
      </c>
      <c r="F30" s="979">
        <v>280.89999999999998</v>
      </c>
      <c r="G30" s="979">
        <v>279</v>
      </c>
      <c r="H30" s="979">
        <v>275</v>
      </c>
      <c r="I30" s="979">
        <v>272.89999999999998</v>
      </c>
      <c r="J30" s="979">
        <v>275.5</v>
      </c>
      <c r="K30" s="979">
        <v>275.10000000000002</v>
      </c>
      <c r="L30" s="979">
        <v>275</v>
      </c>
      <c r="M30" s="979">
        <v>277.5</v>
      </c>
      <c r="N30" s="981">
        <v>277.8</v>
      </c>
      <c r="Q30"/>
      <c r="R30"/>
      <c r="S30"/>
      <c r="T30"/>
    </row>
    <row r="31" spans="1:20" ht="13.5">
      <c r="A31" s="978">
        <v>2011</v>
      </c>
      <c r="B31" s="979">
        <v>280.2</v>
      </c>
      <c r="C31" s="979">
        <v>279.3</v>
      </c>
      <c r="D31" s="979">
        <v>279.5</v>
      </c>
      <c r="E31" s="979">
        <v>281.39999999999998</v>
      </c>
      <c r="F31" s="979">
        <v>279.7</v>
      </c>
      <c r="G31" s="979">
        <v>275.89999999999998</v>
      </c>
      <c r="H31" s="979">
        <v>274.2</v>
      </c>
      <c r="I31" s="979">
        <v>268.2</v>
      </c>
      <c r="J31" s="979">
        <v>259.3</v>
      </c>
      <c r="K31" s="979">
        <v>260.89999999999998</v>
      </c>
      <c r="L31" s="979">
        <v>262.89999999999998</v>
      </c>
      <c r="M31" s="979">
        <v>267.2</v>
      </c>
      <c r="N31" s="981">
        <v>271.2</v>
      </c>
      <c r="Q31"/>
      <c r="R31"/>
      <c r="S31"/>
      <c r="T31"/>
    </row>
    <row r="32" spans="1:20" s="971" customFormat="1" ht="13.5">
      <c r="A32" s="982">
        <v>2012</v>
      </c>
      <c r="B32" s="983">
        <v>270.2</v>
      </c>
      <c r="C32" s="983">
        <v>267.8</v>
      </c>
      <c r="D32" s="983">
        <v>269.60000000000002</v>
      </c>
      <c r="E32" s="983">
        <v>266.2</v>
      </c>
      <c r="F32" s="983">
        <v>265.3</v>
      </c>
      <c r="G32" s="983">
        <v>265.10000000000002</v>
      </c>
      <c r="H32" s="983">
        <v>259.10000000000002</v>
      </c>
      <c r="I32" s="983">
        <v>258.3</v>
      </c>
      <c r="J32" s="983">
        <v>258.89999999999998</v>
      </c>
      <c r="K32" s="983">
        <v>261.60000000000002</v>
      </c>
      <c r="L32" s="983">
        <v>263.2</v>
      </c>
      <c r="M32" s="983">
        <v>267</v>
      </c>
      <c r="N32" s="984">
        <v>264</v>
      </c>
      <c r="Q32"/>
      <c r="R32"/>
      <c r="S32"/>
      <c r="T32"/>
    </row>
    <row r="33" spans="1:20" s="971" customFormat="1" ht="13.5">
      <c r="A33" s="982">
        <v>2013</v>
      </c>
      <c r="B33" s="983">
        <v>269.39999999999998</v>
      </c>
      <c r="C33" s="983">
        <v>271.89999999999998</v>
      </c>
      <c r="D33" s="983">
        <v>270.60000000000002</v>
      </c>
      <c r="E33" s="983">
        <v>270.89999999999998</v>
      </c>
      <c r="F33" s="983">
        <v>266.89999999999998</v>
      </c>
      <c r="G33" s="983">
        <v>265.89999999999998</v>
      </c>
      <c r="H33" s="983">
        <v>262.5</v>
      </c>
      <c r="I33" s="983">
        <v>259.3</v>
      </c>
      <c r="J33" s="983">
        <v>261.2</v>
      </c>
      <c r="K33" s="983">
        <v>263.10000000000002</v>
      </c>
      <c r="L33" s="983">
        <v>265.5</v>
      </c>
      <c r="M33" s="983">
        <v>270.2</v>
      </c>
      <c r="N33" s="984">
        <v>266.10000000000002</v>
      </c>
      <c r="Q33"/>
      <c r="R33"/>
      <c r="S33"/>
      <c r="T33"/>
    </row>
    <row r="34" spans="1:20" s="971" customFormat="1" ht="13.5">
      <c r="A34" s="982">
        <v>2014</v>
      </c>
      <c r="B34" s="983">
        <v>273</v>
      </c>
      <c r="C34" s="983">
        <v>274.60000000000002</v>
      </c>
      <c r="D34" s="983">
        <v>271.8</v>
      </c>
      <c r="E34" s="983">
        <v>270.39999999999998</v>
      </c>
      <c r="F34" s="983">
        <v>268.39999999999998</v>
      </c>
      <c r="G34" s="983">
        <v>268.60000000000002</v>
      </c>
      <c r="H34" s="983">
        <v>264.5</v>
      </c>
      <c r="I34" s="983">
        <v>259.7</v>
      </c>
      <c r="J34" s="983">
        <v>261.60000000000002</v>
      </c>
      <c r="K34" s="983">
        <v>263.39999999999998</v>
      </c>
      <c r="L34" s="983">
        <v>264.39999999999998</v>
      </c>
      <c r="M34" s="983">
        <v>264.8</v>
      </c>
      <c r="N34" s="984">
        <v>267</v>
      </c>
      <c r="Q34"/>
      <c r="R34"/>
      <c r="S34"/>
      <c r="T34"/>
    </row>
    <row r="35" spans="1:20" s="971" customFormat="1" ht="13.5">
      <c r="A35" s="985">
        <v>2015</v>
      </c>
      <c r="B35" s="986">
        <v>270.5</v>
      </c>
      <c r="C35" s="986">
        <v>271.5</v>
      </c>
      <c r="D35" s="986">
        <v>272.60000000000002</v>
      </c>
      <c r="E35" s="986">
        <v>270.89999999999998</v>
      </c>
      <c r="F35" s="986">
        <v>273.3</v>
      </c>
      <c r="G35" s="986">
        <v>272</v>
      </c>
      <c r="H35" s="986">
        <v>267.8</v>
      </c>
      <c r="I35" s="986">
        <v>262.10000000000002</v>
      </c>
      <c r="J35" s="986">
        <v>261.39999999999998</v>
      </c>
      <c r="K35" s="986">
        <v>264.5</v>
      </c>
      <c r="L35" s="986">
        <v>266.60000000000002</v>
      </c>
      <c r="M35" s="986">
        <v>268.10000000000002</v>
      </c>
      <c r="N35" s="987">
        <v>267.89999999999998</v>
      </c>
      <c r="Q35"/>
      <c r="R35"/>
      <c r="S35"/>
      <c r="T35"/>
    </row>
    <row r="36" spans="1:20" ht="13.5">
      <c r="A36" s="985">
        <v>2016</v>
      </c>
      <c r="B36" s="986">
        <v>270.10000000000002</v>
      </c>
      <c r="C36" s="986">
        <v>272.10000000000002</v>
      </c>
      <c r="D36" s="986">
        <v>268.7</v>
      </c>
      <c r="E36" s="986">
        <v>267.7</v>
      </c>
      <c r="F36" s="986">
        <v>266.10000000000002</v>
      </c>
      <c r="G36" s="986">
        <v>263.60000000000002</v>
      </c>
      <c r="H36" s="986">
        <v>259.10000000000002</v>
      </c>
      <c r="I36" s="986">
        <v>256.7</v>
      </c>
      <c r="J36" s="986">
        <v>259.60000000000002</v>
      </c>
      <c r="K36" s="986">
        <v>263.8</v>
      </c>
      <c r="L36" s="986">
        <v>267.10000000000002</v>
      </c>
      <c r="M36" s="986">
        <v>271.10000000000002</v>
      </c>
      <c r="N36" s="987">
        <v>265.2</v>
      </c>
    </row>
    <row r="37" spans="1:20" ht="13.5">
      <c r="A37" s="985">
        <v>2017</v>
      </c>
      <c r="B37" s="986">
        <v>272.88640213541373</v>
      </c>
      <c r="C37" s="986">
        <v>276.25085307594861</v>
      </c>
      <c r="D37" s="986">
        <v>274.85711246631678</v>
      </c>
      <c r="E37" s="986">
        <v>274.82589285714283</v>
      </c>
      <c r="F37" s="986">
        <v>275.79789937320038</v>
      </c>
      <c r="G37" s="986">
        <v>275.68322171001125</v>
      </c>
      <c r="H37" s="986">
        <v>271.12366069701773</v>
      </c>
      <c r="I37" s="986">
        <v>265.89233861961111</v>
      </c>
      <c r="J37" s="986">
        <v>268.51868601734992</v>
      </c>
      <c r="K37" s="986">
        <v>269.27624185210152</v>
      </c>
      <c r="L37" s="986">
        <v>272.87214014486779</v>
      </c>
      <c r="M37" s="986">
        <v>275.60365369340764</v>
      </c>
      <c r="N37" s="987">
        <v>272.59345923219968</v>
      </c>
    </row>
    <row r="38" spans="1:20" ht="13.5">
      <c r="A38" s="985">
        <v>2018</v>
      </c>
      <c r="B38" s="986">
        <v>271.81169536218374</v>
      </c>
      <c r="C38" s="986">
        <v>271.62933094384721</v>
      </c>
      <c r="D38" s="986">
        <v>275.82298136645966</v>
      </c>
      <c r="E38" s="986">
        <v>276.47664184157117</v>
      </c>
      <c r="F38" s="986">
        <v>276.53879641485253</v>
      </c>
      <c r="G38" s="986">
        <v>273.5957050315024</v>
      </c>
      <c r="H38" s="986">
        <v>267.18371383829231</v>
      </c>
      <c r="I38" s="986">
        <v>262.45748745224398</v>
      </c>
      <c r="J38" s="986">
        <v>265.66096423017115</v>
      </c>
      <c r="K38" s="986">
        <v>270.12991512212</v>
      </c>
      <c r="L38" s="986">
        <v>273.99583766909478</v>
      </c>
      <c r="M38" s="986">
        <v>277.44326025733028</v>
      </c>
      <c r="N38" s="987">
        <v>271.5347702055667</v>
      </c>
    </row>
    <row r="39" spans="1:20" ht="13.5">
      <c r="A39" s="1445">
        <v>2019</v>
      </c>
      <c r="B39" s="1446">
        <v>281.27826336739287</v>
      </c>
      <c r="C39" s="1446">
        <v>284.30536717690359</v>
      </c>
      <c r="D39" s="1446">
        <v>286.22046450702811</v>
      </c>
      <c r="E39" s="1446">
        <v>290.8767352564733</v>
      </c>
      <c r="F39" s="1446">
        <v>285.31500572737696</v>
      </c>
      <c r="G39" s="1446">
        <v>281.29946839929153</v>
      </c>
      <c r="H39" s="1446">
        <v>274.8623926185175</v>
      </c>
      <c r="I39" s="1446">
        <v>271.9152332887009</v>
      </c>
      <c r="J39" s="1446">
        <v>273.41321243523339</v>
      </c>
      <c r="K39" s="1446">
        <v>276.3</v>
      </c>
      <c r="L39" s="1446">
        <v>279.2</v>
      </c>
      <c r="M39" s="1446">
        <v>286.5</v>
      </c>
      <c r="N39" s="1447">
        <v>286.2</v>
      </c>
    </row>
    <row r="40" spans="1:20" ht="14.25" thickBot="1">
      <c r="A40" s="988">
        <v>2020</v>
      </c>
      <c r="B40" s="989"/>
      <c r="C40" s="989"/>
      <c r="D40" s="989"/>
      <c r="E40" s="989"/>
      <c r="F40" s="989"/>
      <c r="G40" s="989"/>
      <c r="H40" s="989"/>
      <c r="I40" s="989"/>
      <c r="J40" s="989"/>
      <c r="K40" s="989"/>
      <c r="L40" s="989"/>
      <c r="M40" s="989"/>
      <c r="N40" s="990"/>
    </row>
    <row r="41" spans="1:20" ht="13.5" thickBot="1">
      <c r="B41" s="971"/>
      <c r="C41" s="971"/>
      <c r="D41" s="971"/>
      <c r="E41" s="971"/>
      <c r="F41" s="971"/>
      <c r="G41" s="991" t="s">
        <v>352</v>
      </c>
      <c r="H41" s="971"/>
      <c r="I41" s="971"/>
      <c r="J41" s="971"/>
      <c r="K41" s="971"/>
      <c r="L41" s="971"/>
      <c r="M41" s="971"/>
      <c r="N41" s="992"/>
    </row>
    <row r="42" spans="1:20" ht="14.25" thickBot="1">
      <c r="A42" s="973" t="s">
        <v>350</v>
      </c>
      <c r="B42" s="974" t="s">
        <v>220</v>
      </c>
      <c r="C42" s="974" t="s">
        <v>221</v>
      </c>
      <c r="D42" s="974" t="s">
        <v>222</v>
      </c>
      <c r="E42" s="974" t="s">
        <v>223</v>
      </c>
      <c r="F42" s="974" t="s">
        <v>224</v>
      </c>
      <c r="G42" s="974" t="s">
        <v>225</v>
      </c>
      <c r="H42" s="974" t="s">
        <v>226</v>
      </c>
      <c r="I42" s="974" t="s">
        <v>227</v>
      </c>
      <c r="J42" s="974" t="s">
        <v>228</v>
      </c>
      <c r="K42" s="974" t="s">
        <v>229</v>
      </c>
      <c r="L42" s="974" t="s">
        <v>230</v>
      </c>
      <c r="M42" s="974" t="s">
        <v>231</v>
      </c>
      <c r="N42" s="974" t="s">
        <v>238</v>
      </c>
    </row>
    <row r="43" spans="1:20" ht="13.5">
      <c r="A43" s="975">
        <v>2004</v>
      </c>
      <c r="B43" s="976">
        <v>240.7</v>
      </c>
      <c r="C43" s="976">
        <v>241.7</v>
      </c>
      <c r="D43" s="976">
        <v>243.7</v>
      </c>
      <c r="E43" s="976">
        <v>237.7</v>
      </c>
      <c r="F43" s="976">
        <v>240.8</v>
      </c>
      <c r="G43" s="976">
        <v>241.5</v>
      </c>
      <c r="H43" s="976">
        <v>243.3</v>
      </c>
      <c r="I43" s="976">
        <v>237.1</v>
      </c>
      <c r="J43" s="976">
        <v>241.6</v>
      </c>
      <c r="K43" s="976">
        <v>238.8</v>
      </c>
      <c r="L43" s="976">
        <v>245.7</v>
      </c>
      <c r="M43" s="976">
        <v>249.9</v>
      </c>
      <c r="N43" s="977">
        <v>242.4</v>
      </c>
    </row>
    <row r="44" spans="1:20" ht="13.5">
      <c r="A44" s="978">
        <v>2005</v>
      </c>
      <c r="B44" s="979">
        <v>253.1</v>
      </c>
      <c r="C44" s="979">
        <v>256.89999999999998</v>
      </c>
      <c r="D44" s="979">
        <v>255</v>
      </c>
      <c r="E44" s="979">
        <v>253.3</v>
      </c>
      <c r="F44" s="979">
        <v>253</v>
      </c>
      <c r="G44" s="979">
        <v>252.2</v>
      </c>
      <c r="H44" s="979">
        <v>251.1</v>
      </c>
      <c r="I44" s="979">
        <v>247.9</v>
      </c>
      <c r="J44" s="979">
        <v>246.7</v>
      </c>
      <c r="K44" s="979">
        <v>249.2</v>
      </c>
      <c r="L44" s="979">
        <v>250.4</v>
      </c>
      <c r="M44" s="979">
        <v>256.2</v>
      </c>
      <c r="N44" s="980">
        <v>251.9</v>
      </c>
    </row>
    <row r="45" spans="1:20" ht="13.5">
      <c r="A45" s="978">
        <v>2006</v>
      </c>
      <c r="B45" s="979">
        <v>257.8</v>
      </c>
      <c r="C45" s="979">
        <v>258.60000000000002</v>
      </c>
      <c r="D45" s="979">
        <v>259.39999999999998</v>
      </c>
      <c r="E45" s="979">
        <v>256.39999999999998</v>
      </c>
      <c r="F45" s="979">
        <v>257.60000000000002</v>
      </c>
      <c r="G45" s="979">
        <v>256.10000000000002</v>
      </c>
      <c r="H45" s="979">
        <v>250.4</v>
      </c>
      <c r="I45" s="979">
        <v>248.4</v>
      </c>
      <c r="J45" s="979">
        <v>249.2</v>
      </c>
      <c r="K45" s="979">
        <v>246.2</v>
      </c>
      <c r="L45" s="979">
        <v>246.3</v>
      </c>
      <c r="M45" s="979">
        <v>251</v>
      </c>
      <c r="N45" s="980">
        <v>253.1</v>
      </c>
    </row>
    <row r="46" spans="1:20" ht="13.5">
      <c r="A46" s="978">
        <v>2007</v>
      </c>
      <c r="B46" s="979">
        <v>257</v>
      </c>
      <c r="C46" s="979">
        <v>258.60000000000002</v>
      </c>
      <c r="D46" s="979">
        <v>258.5</v>
      </c>
      <c r="E46" s="979">
        <v>260.5</v>
      </c>
      <c r="F46" s="979">
        <v>258.8</v>
      </c>
      <c r="G46" s="979">
        <v>257.5</v>
      </c>
      <c r="H46" s="979">
        <v>254.5</v>
      </c>
      <c r="I46" s="979">
        <v>250.9</v>
      </c>
      <c r="J46" s="979">
        <v>249.3</v>
      </c>
      <c r="K46" s="979">
        <v>246.9</v>
      </c>
      <c r="L46" s="979">
        <v>251.1</v>
      </c>
      <c r="M46" s="979">
        <v>253</v>
      </c>
      <c r="N46" s="980">
        <v>254.3</v>
      </c>
    </row>
    <row r="47" spans="1:20" ht="13.5">
      <c r="A47" s="978">
        <v>2008</v>
      </c>
      <c r="B47" s="979">
        <v>260</v>
      </c>
      <c r="C47" s="979">
        <v>259.7</v>
      </c>
      <c r="D47" s="979">
        <v>256.5</v>
      </c>
      <c r="E47" s="979">
        <v>253.2</v>
      </c>
      <c r="F47" s="979">
        <v>257.89999999999998</v>
      </c>
      <c r="G47" s="979">
        <v>255.5</v>
      </c>
      <c r="H47" s="979">
        <v>249</v>
      </c>
      <c r="I47" s="979">
        <v>247.1</v>
      </c>
      <c r="J47" s="979">
        <v>246.8</v>
      </c>
      <c r="K47" s="979">
        <v>243.8</v>
      </c>
      <c r="L47" s="979">
        <v>247.6</v>
      </c>
      <c r="M47" s="979">
        <v>252.5</v>
      </c>
      <c r="N47" s="980">
        <v>252.2</v>
      </c>
    </row>
    <row r="48" spans="1:20" ht="13.5">
      <c r="A48" s="978">
        <v>2009</v>
      </c>
      <c r="B48" s="979">
        <v>254.8</v>
      </c>
      <c r="C48" s="979">
        <v>256.39999999999998</v>
      </c>
      <c r="D48" s="979">
        <v>258.2</v>
      </c>
      <c r="E48" s="979">
        <v>257.39999999999998</v>
      </c>
      <c r="F48" s="979">
        <v>257.39999999999998</v>
      </c>
      <c r="G48" s="979">
        <v>255.2</v>
      </c>
      <c r="H48" s="979">
        <v>253.6</v>
      </c>
      <c r="I48" s="979">
        <v>250.6</v>
      </c>
      <c r="J48" s="979">
        <v>251.8</v>
      </c>
      <c r="K48" s="979">
        <v>252.9</v>
      </c>
      <c r="L48" s="979">
        <v>255.6</v>
      </c>
      <c r="M48" s="979">
        <v>260.8</v>
      </c>
      <c r="N48" s="980">
        <v>255.4</v>
      </c>
    </row>
    <row r="49" spans="1:14" ht="13.5">
      <c r="A49" s="978">
        <v>2010</v>
      </c>
      <c r="B49" s="979">
        <v>261.8</v>
      </c>
      <c r="C49" s="979">
        <v>267.39999999999998</v>
      </c>
      <c r="D49" s="979">
        <v>265.7</v>
      </c>
      <c r="E49" s="979">
        <v>267.89999999999998</v>
      </c>
      <c r="F49" s="979">
        <v>268.8</v>
      </c>
      <c r="G49" s="979">
        <v>266.89999999999998</v>
      </c>
      <c r="H49" s="979">
        <v>264.39999999999998</v>
      </c>
      <c r="I49" s="979">
        <v>259.89999999999998</v>
      </c>
      <c r="J49" s="979">
        <v>258.10000000000002</v>
      </c>
      <c r="K49" s="979">
        <v>254.5</v>
      </c>
      <c r="L49" s="979">
        <v>258.10000000000002</v>
      </c>
      <c r="M49" s="979">
        <v>262.5</v>
      </c>
      <c r="N49" s="980">
        <v>262.8</v>
      </c>
    </row>
    <row r="50" spans="1:14" ht="13.5">
      <c r="A50" s="978">
        <v>2011</v>
      </c>
      <c r="B50" s="979">
        <v>262.7</v>
      </c>
      <c r="C50" s="979">
        <v>262.60000000000002</v>
      </c>
      <c r="D50" s="979">
        <v>262.2</v>
      </c>
      <c r="E50" s="979">
        <v>261.5</v>
      </c>
      <c r="F50" s="979">
        <v>261.2</v>
      </c>
      <c r="G50" s="979">
        <v>258</v>
      </c>
      <c r="H50" s="979">
        <v>256.2</v>
      </c>
      <c r="I50" s="979">
        <v>251.1</v>
      </c>
      <c r="J50" s="979">
        <v>250.5</v>
      </c>
      <c r="K50" s="979">
        <v>251.1</v>
      </c>
      <c r="L50" s="979">
        <v>253.3</v>
      </c>
      <c r="M50" s="979">
        <v>259.5</v>
      </c>
      <c r="N50" s="980">
        <v>257.2</v>
      </c>
    </row>
    <row r="51" spans="1:14" ht="13.5">
      <c r="A51" s="978">
        <v>2012</v>
      </c>
      <c r="B51" s="979">
        <v>263.39999999999998</v>
      </c>
      <c r="C51" s="979">
        <v>263.8</v>
      </c>
      <c r="D51" s="979">
        <v>264</v>
      </c>
      <c r="E51" s="979">
        <v>262.5</v>
      </c>
      <c r="F51" s="979">
        <v>265.3</v>
      </c>
      <c r="G51" s="979">
        <v>262.2</v>
      </c>
      <c r="H51" s="979">
        <v>260.3</v>
      </c>
      <c r="I51" s="979">
        <v>256</v>
      </c>
      <c r="J51" s="979">
        <v>256.2</v>
      </c>
      <c r="K51" s="979">
        <v>257.60000000000002</v>
      </c>
      <c r="L51" s="979">
        <v>260.7</v>
      </c>
      <c r="M51" s="979">
        <v>263.5</v>
      </c>
      <c r="N51" s="980">
        <v>261.3</v>
      </c>
    </row>
    <row r="52" spans="1:14" ht="13.5">
      <c r="A52" s="978">
        <v>2013</v>
      </c>
      <c r="B52" s="979">
        <v>263.7</v>
      </c>
      <c r="C52" s="979">
        <v>268.2</v>
      </c>
      <c r="D52" s="979">
        <v>266.3</v>
      </c>
      <c r="E52" s="979">
        <v>267.2</v>
      </c>
      <c r="F52" s="979">
        <v>267</v>
      </c>
      <c r="G52" s="979">
        <v>269.39999999999998</v>
      </c>
      <c r="H52" s="979">
        <v>265.3</v>
      </c>
      <c r="I52" s="979">
        <v>261.7</v>
      </c>
      <c r="J52" s="979">
        <v>261.2</v>
      </c>
      <c r="K52" s="979">
        <v>259.89999999999998</v>
      </c>
      <c r="L52" s="979">
        <v>263.3</v>
      </c>
      <c r="M52" s="979">
        <v>265.8</v>
      </c>
      <c r="N52" s="980">
        <v>264.8</v>
      </c>
    </row>
    <row r="53" spans="1:14" ht="13.5">
      <c r="A53" s="982">
        <v>2014</v>
      </c>
      <c r="B53" s="979">
        <v>267.7</v>
      </c>
      <c r="C53" s="979">
        <v>270.8</v>
      </c>
      <c r="D53" s="979">
        <v>267.3</v>
      </c>
      <c r="E53" s="979">
        <v>267.2</v>
      </c>
      <c r="F53" s="979">
        <v>267.7</v>
      </c>
      <c r="G53" s="979">
        <v>267.39999999999998</v>
      </c>
      <c r="H53" s="979">
        <v>264.89999999999998</v>
      </c>
      <c r="I53" s="979">
        <v>263.3</v>
      </c>
      <c r="J53" s="979">
        <v>260.39999999999998</v>
      </c>
      <c r="K53" s="979">
        <v>262</v>
      </c>
      <c r="L53" s="979">
        <v>263.3</v>
      </c>
      <c r="M53" s="979">
        <v>267.89999999999998</v>
      </c>
      <c r="N53" s="980">
        <v>265.7</v>
      </c>
    </row>
    <row r="54" spans="1:14" ht="13.5">
      <c r="A54" s="985">
        <v>2015</v>
      </c>
      <c r="B54" s="993">
        <v>270.89999999999998</v>
      </c>
      <c r="C54" s="993">
        <v>271.7</v>
      </c>
      <c r="D54" s="993">
        <v>270.89999999999998</v>
      </c>
      <c r="E54" s="993">
        <v>272.5</v>
      </c>
      <c r="F54" s="993">
        <v>274.8</v>
      </c>
      <c r="G54" s="993">
        <v>275.7</v>
      </c>
      <c r="H54" s="993">
        <v>272.39999999999998</v>
      </c>
      <c r="I54" s="993">
        <v>268.60000000000002</v>
      </c>
      <c r="J54" s="993">
        <v>266.3</v>
      </c>
      <c r="K54" s="993">
        <v>266.10000000000002</v>
      </c>
      <c r="L54" s="993">
        <v>268.7</v>
      </c>
      <c r="M54" s="993">
        <v>270.39999999999998</v>
      </c>
      <c r="N54" s="994">
        <v>270.5</v>
      </c>
    </row>
    <row r="55" spans="1:14" ht="13.5">
      <c r="A55" s="985">
        <v>2016</v>
      </c>
      <c r="B55" s="993">
        <v>271.7</v>
      </c>
      <c r="C55" s="993">
        <v>271.89999999999998</v>
      </c>
      <c r="D55" s="993">
        <v>270.2</v>
      </c>
      <c r="E55" s="993">
        <v>272.2</v>
      </c>
      <c r="F55" s="993">
        <v>275.5</v>
      </c>
      <c r="G55" s="993">
        <v>274.2</v>
      </c>
      <c r="H55" s="993">
        <v>270.5</v>
      </c>
      <c r="I55" s="993">
        <v>268.7</v>
      </c>
      <c r="J55" s="993">
        <v>268</v>
      </c>
      <c r="K55" s="993">
        <v>270</v>
      </c>
      <c r="L55" s="993">
        <v>273.2</v>
      </c>
      <c r="M55" s="993">
        <v>276.5</v>
      </c>
      <c r="N55" s="994">
        <v>271.8</v>
      </c>
    </row>
    <row r="56" spans="1:14" ht="13.5">
      <c r="A56" s="985">
        <v>2017</v>
      </c>
      <c r="B56" s="993">
        <v>276.69926282533487</v>
      </c>
      <c r="C56" s="993">
        <v>276.47892871209154</v>
      </c>
      <c r="D56" s="993">
        <v>278.22339935513622</v>
      </c>
      <c r="E56" s="993">
        <v>279.34229084700496</v>
      </c>
      <c r="F56" s="993">
        <v>281.69560720701139</v>
      </c>
      <c r="G56" s="993">
        <v>282.87137778735314</v>
      </c>
      <c r="H56" s="993">
        <v>277.47576558713354</v>
      </c>
      <c r="I56" s="993">
        <v>274.10388337620998</v>
      </c>
      <c r="J56" s="993">
        <v>273.58284883720944</v>
      </c>
      <c r="K56" s="993">
        <v>274.03936753791561</v>
      </c>
      <c r="L56" s="993">
        <v>275.29776603686923</v>
      </c>
      <c r="M56" s="993">
        <v>280.80114332380572</v>
      </c>
      <c r="N56" s="987">
        <v>277.62487398742144</v>
      </c>
    </row>
    <row r="57" spans="1:14" ht="13.5">
      <c r="A57" s="985">
        <v>2018</v>
      </c>
      <c r="B57" s="986">
        <v>279.54637865311327</v>
      </c>
      <c r="C57" s="986">
        <v>282.17688062735988</v>
      </c>
      <c r="D57" s="986">
        <v>283.66516998075673</v>
      </c>
      <c r="E57" s="986">
        <v>284.39577732607717</v>
      </c>
      <c r="F57" s="986">
        <v>286.91837000390598</v>
      </c>
      <c r="G57" s="986">
        <v>286.16812790097981</v>
      </c>
      <c r="H57" s="986">
        <v>281.7233466698047</v>
      </c>
      <c r="I57" s="986">
        <v>279.00896414342645</v>
      </c>
      <c r="J57" s="986">
        <v>276.36222177119254</v>
      </c>
      <c r="K57" s="986">
        <v>278.71065267650755</v>
      </c>
      <c r="L57" s="986">
        <v>284.00026838432649</v>
      </c>
      <c r="M57" s="986">
        <v>284.93782985955824</v>
      </c>
      <c r="N57" s="987">
        <v>282.28926615670917</v>
      </c>
    </row>
    <row r="58" spans="1:14" ht="13.5">
      <c r="A58" s="1445">
        <v>2019</v>
      </c>
      <c r="B58" s="1446">
        <v>287.03444832750858</v>
      </c>
      <c r="C58" s="1446">
        <v>289.1459538749898</v>
      </c>
      <c r="D58" s="1446">
        <v>288.5072199817875</v>
      </c>
      <c r="E58" s="1446">
        <v>290.10412746204969</v>
      </c>
      <c r="F58" s="1446">
        <v>292.71949231485786</v>
      </c>
      <c r="G58" s="1446">
        <v>289.1722528130237</v>
      </c>
      <c r="H58" s="1446">
        <v>284.60732456803191</v>
      </c>
      <c r="I58" s="1446">
        <v>281.83476394849748</v>
      </c>
      <c r="J58" s="1446">
        <v>281.74347936186393</v>
      </c>
      <c r="K58" s="1446">
        <v>280</v>
      </c>
      <c r="L58" s="1446">
        <v>283.39999999999998</v>
      </c>
      <c r="M58" s="1446">
        <v>281.7</v>
      </c>
      <c r="N58" s="1447">
        <v>280.2</v>
      </c>
    </row>
    <row r="59" spans="1:14" ht="14.25" thickBot="1">
      <c r="A59" s="988">
        <v>2020</v>
      </c>
      <c r="B59" s="989"/>
      <c r="C59" s="989"/>
      <c r="D59" s="989"/>
      <c r="E59" s="989"/>
      <c r="F59" s="989"/>
      <c r="G59" s="989"/>
      <c r="H59" s="989"/>
      <c r="I59" s="989"/>
      <c r="J59" s="989"/>
      <c r="K59" s="989"/>
      <c r="L59" s="989"/>
      <c r="M59" s="989"/>
      <c r="N59" s="990"/>
    </row>
    <row r="60" spans="1:14">
      <c r="I60" s="971"/>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zoomScale="75" workbookViewId="0">
      <selection activeCell="AE21" sqref="AE21"/>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41" t="s">
        <v>469</v>
      </c>
      <c r="B2" s="1441"/>
      <c r="C2" s="1441"/>
      <c r="D2" s="1441"/>
      <c r="E2" s="1441"/>
      <c r="F2" s="1441"/>
      <c r="G2" s="1441"/>
      <c r="H2" s="1441"/>
      <c r="I2" s="1441"/>
      <c r="J2" s="1441"/>
      <c r="K2" s="1441"/>
      <c r="L2" s="1441"/>
      <c r="M2" s="1441"/>
    </row>
    <row r="3" spans="1:29" ht="12.75" hidden="1" customHeight="1">
      <c r="A3" s="1441"/>
      <c r="B3" s="1441"/>
      <c r="C3" s="1441"/>
      <c r="D3" s="1441"/>
      <c r="E3" s="1441"/>
      <c r="F3" s="1441"/>
      <c r="G3" s="1441"/>
      <c r="H3" s="1441"/>
      <c r="I3" s="1441"/>
      <c r="J3" s="1441"/>
      <c r="K3" s="1441"/>
      <c r="L3" s="1441"/>
      <c r="M3" s="1441"/>
    </row>
    <row r="4" spans="1:29" ht="12.75" hidden="1" customHeight="1">
      <c r="A4" s="1441"/>
      <c r="B4" s="1441"/>
      <c r="C4" s="1441"/>
      <c r="D4" s="1441"/>
      <c r="E4" s="1441"/>
      <c r="F4" s="1441"/>
      <c r="G4" s="1441"/>
      <c r="H4" s="1441"/>
      <c r="I4" s="1441"/>
      <c r="J4" s="1441"/>
      <c r="K4" s="1441"/>
      <c r="L4" s="1441"/>
      <c r="M4" s="1441"/>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40" t="s">
        <v>217</v>
      </c>
      <c r="R7" s="1440"/>
      <c r="S7" s="1440"/>
      <c r="T7" s="159"/>
      <c r="U7" s="156">
        <v>2003</v>
      </c>
      <c r="V7" s="1440" t="s">
        <v>218</v>
      </c>
      <c r="W7" s="1442"/>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40" t="s">
        <v>217</v>
      </c>
      <c r="Q16" s="1440"/>
      <c r="R16" s="1440"/>
      <c r="S16" s="1440"/>
      <c r="T16" s="157"/>
      <c r="U16" s="156">
        <v>2004</v>
      </c>
      <c r="V16" s="1440" t="s">
        <v>218</v>
      </c>
      <c r="W16" s="1440"/>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40" t="s">
        <v>217</v>
      </c>
      <c r="Q25" s="1440"/>
      <c r="R25" s="1440"/>
      <c r="S25" s="1440"/>
      <c r="T25" s="157"/>
      <c r="U25" s="156">
        <v>2005</v>
      </c>
      <c r="V25" s="1440" t="s">
        <v>218</v>
      </c>
      <c r="W25" s="1440"/>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40" t="s">
        <v>217</v>
      </c>
      <c r="Q34" s="1440"/>
      <c r="R34" s="1440"/>
      <c r="S34" s="1440"/>
      <c r="T34" s="157"/>
      <c r="U34" s="156">
        <v>2006</v>
      </c>
      <c r="V34" s="1440" t="s">
        <v>218</v>
      </c>
      <c r="W34" s="1440"/>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40" t="s">
        <v>217</v>
      </c>
      <c r="Q43" s="1440"/>
      <c r="R43" s="1440"/>
      <c r="S43" s="1440"/>
      <c r="T43" s="157"/>
      <c r="U43" s="156">
        <v>2007</v>
      </c>
      <c r="V43" s="1440" t="s">
        <v>218</v>
      </c>
      <c r="W43" s="1440"/>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40" t="s">
        <v>217</v>
      </c>
      <c r="Q52" s="1440"/>
      <c r="R52" s="1440"/>
      <c r="S52" s="1440"/>
      <c r="T52" s="157"/>
      <c r="U52" s="156">
        <v>2008</v>
      </c>
      <c r="V52" s="1440" t="s">
        <v>218</v>
      </c>
      <c r="W52" s="1440"/>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40" t="s">
        <v>217</v>
      </c>
      <c r="Q61" s="1440"/>
      <c r="R61" s="1440"/>
      <c r="S61" s="1440"/>
      <c r="T61" s="157"/>
      <c r="U61" s="156">
        <v>2009</v>
      </c>
      <c r="V61" s="1440" t="s">
        <v>218</v>
      </c>
      <c r="W61" s="1440"/>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40" t="s">
        <v>217</v>
      </c>
      <c r="Q70" s="1440"/>
      <c r="R70" s="1440"/>
      <c r="S70" s="1440"/>
      <c r="T70" s="157"/>
      <c r="U70" s="156">
        <v>2010</v>
      </c>
      <c r="V70" s="1440" t="s">
        <v>218</v>
      </c>
      <c r="W70" s="1440"/>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40" t="s">
        <v>217</v>
      </c>
      <c r="Q79" s="1440"/>
      <c r="R79" s="1440"/>
      <c r="S79" s="1440"/>
      <c r="T79" s="157"/>
      <c r="U79" s="156">
        <v>2011</v>
      </c>
      <c r="V79" s="1440" t="s">
        <v>218</v>
      </c>
      <c r="W79" s="1440"/>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40" t="s">
        <v>217</v>
      </c>
      <c r="Q88" s="1440"/>
      <c r="R88" s="1440"/>
      <c r="S88" s="1440"/>
      <c r="T88" s="157"/>
      <c r="U88" s="156">
        <v>2012</v>
      </c>
      <c r="V88" s="1440" t="s">
        <v>218</v>
      </c>
      <c r="W88" s="1440"/>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40" t="s">
        <v>217</v>
      </c>
      <c r="Q97" s="1440"/>
      <c r="R97" s="1440"/>
      <c r="S97" s="1440"/>
      <c r="T97" s="157"/>
      <c r="U97" s="156">
        <v>2013</v>
      </c>
      <c r="V97" s="1440" t="s">
        <v>218</v>
      </c>
      <c r="W97" s="1440"/>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40" t="s">
        <v>217</v>
      </c>
      <c r="Q106" s="1440"/>
      <c r="R106" s="1440"/>
      <c r="S106" s="1440"/>
      <c r="T106" s="157"/>
      <c r="U106" s="156">
        <v>2014</v>
      </c>
      <c r="V106" s="1440" t="s">
        <v>218</v>
      </c>
      <c r="W106" s="1440"/>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40" t="s">
        <v>217</v>
      </c>
      <c r="Q116" s="1440"/>
      <c r="R116" s="1440"/>
      <c r="S116" s="1440"/>
      <c r="T116" s="157"/>
      <c r="U116" s="156">
        <v>2015</v>
      </c>
      <c r="V116" s="1440" t="s">
        <v>218</v>
      </c>
      <c r="W116" s="1440"/>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40" t="s">
        <v>217</v>
      </c>
      <c r="Q126" s="1440"/>
      <c r="R126" s="1440"/>
      <c r="S126" s="1440"/>
      <c r="T126" s="157"/>
      <c r="U126" s="156">
        <v>2016</v>
      </c>
      <c r="V126" s="1440" t="s">
        <v>218</v>
      </c>
      <c r="W126" s="1440"/>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40" t="s">
        <v>217</v>
      </c>
      <c r="Q136" s="1440"/>
      <c r="R136" s="1440"/>
      <c r="S136" s="1440"/>
      <c r="T136" s="157"/>
      <c r="U136" s="156">
        <v>2017</v>
      </c>
      <c r="V136" s="1440" t="s">
        <v>218</v>
      </c>
      <c r="W136" s="1440"/>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1"/>
      <c r="AD145" s="1001"/>
    </row>
    <row r="146" spans="1:34" ht="16.5" thickBot="1">
      <c r="A146" s="156">
        <v>2018</v>
      </c>
      <c r="B146" s="157"/>
      <c r="C146" s="157"/>
      <c r="D146" s="157"/>
      <c r="E146" s="157"/>
      <c r="F146" s="157"/>
      <c r="G146" s="157"/>
      <c r="H146" s="157"/>
      <c r="I146" s="157"/>
      <c r="J146" s="157"/>
      <c r="K146" s="157"/>
      <c r="L146" s="158" t="s">
        <v>216</v>
      </c>
      <c r="M146" s="157"/>
      <c r="N146" s="191"/>
      <c r="O146" s="156">
        <v>2018</v>
      </c>
      <c r="P146" s="1440" t="s">
        <v>217</v>
      </c>
      <c r="Q146" s="1440"/>
      <c r="R146" s="1440"/>
      <c r="S146" s="1440"/>
      <c r="T146" s="157"/>
      <c r="U146" s="156">
        <v>2018</v>
      </c>
      <c r="V146" s="1440" t="s">
        <v>218</v>
      </c>
      <c r="W146" s="1440"/>
      <c r="X146" s="157"/>
      <c r="Y146" s="243">
        <v>2018</v>
      </c>
      <c r="Z146" s="157"/>
      <c r="AA146" s="178"/>
      <c r="AB146"/>
      <c r="AC146" s="1001"/>
      <c r="AD146" s="1001"/>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40" t="s">
        <v>217</v>
      </c>
      <c r="Q156" s="1440"/>
      <c r="R156" s="1440"/>
      <c r="S156" s="1440"/>
      <c r="T156" s="157"/>
      <c r="U156" s="156">
        <v>2019</v>
      </c>
      <c r="V156" s="1440" t="s">
        <v>218</v>
      </c>
      <c r="W156" s="1440"/>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v>12222.309074775932</v>
      </c>
      <c r="N158" s="191"/>
      <c r="O158" s="176" t="s">
        <v>239</v>
      </c>
      <c r="P158" s="233">
        <v>12598.899991992648</v>
      </c>
      <c r="Q158" s="203">
        <v>12261.047976022926</v>
      </c>
      <c r="R158" s="203">
        <v>11576.419047036832</v>
      </c>
      <c r="S158" s="204">
        <v>12029.522478885163</v>
      </c>
      <c r="T158" s="157"/>
      <c r="U158" s="176" t="s">
        <v>239</v>
      </c>
      <c r="V158" s="233">
        <v>12550.782190848724</v>
      </c>
      <c r="W158" s="204">
        <v>11830.444839180567</v>
      </c>
      <c r="X158" s="157"/>
      <c r="Y158" s="176" t="s">
        <v>239</v>
      </c>
      <c r="Z158" s="1184">
        <v>12171.089276441808</v>
      </c>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v>12211.818032159268</v>
      </c>
      <c r="N159" s="191"/>
      <c r="O159" s="170" t="s">
        <v>244</v>
      </c>
      <c r="P159" s="276">
        <v>12584.9079795629</v>
      </c>
      <c r="Q159" s="226">
        <v>12238.655673608149</v>
      </c>
      <c r="R159" s="226">
        <v>11559.118447346602</v>
      </c>
      <c r="S159" s="182">
        <v>12115.200299922812</v>
      </c>
      <c r="T159" s="157"/>
      <c r="U159" s="170" t="s">
        <v>244</v>
      </c>
      <c r="V159" s="256">
        <v>12500.450973599327</v>
      </c>
      <c r="W159" s="182">
        <v>11911.125300152242</v>
      </c>
      <c r="X159" s="157"/>
      <c r="Y159" s="170" t="s">
        <v>244</v>
      </c>
      <c r="Z159" s="257">
        <v>12139.562253413582</v>
      </c>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v>12921.228396700371</v>
      </c>
      <c r="N160" s="191"/>
      <c r="O160" s="170" t="s">
        <v>240</v>
      </c>
      <c r="P160" s="259">
        <v>13365.473623968906</v>
      </c>
      <c r="Q160" s="214">
        <v>12634.788533296382</v>
      </c>
      <c r="R160" s="214">
        <v>12003.240343302372</v>
      </c>
      <c r="S160" s="183">
        <v>12674.947473913029</v>
      </c>
      <c r="T160" s="157"/>
      <c r="U160" s="170" t="s">
        <v>240</v>
      </c>
      <c r="V160" s="213">
        <v>13139.509553109532</v>
      </c>
      <c r="W160" s="183">
        <v>12326.726573586902</v>
      </c>
      <c r="X160" s="157"/>
      <c r="Y160" s="170" t="s">
        <v>240</v>
      </c>
      <c r="Z160" s="260">
        <v>12736.926723981092</v>
      </c>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v>12877.909602187496</v>
      </c>
      <c r="N161" s="191"/>
      <c r="O161" s="170" t="s">
        <v>241</v>
      </c>
      <c r="P161" s="259">
        <v>13188.197147760482</v>
      </c>
      <c r="Q161" s="214">
        <v>12335.540878643409</v>
      </c>
      <c r="R161" s="214">
        <v>11693.340922488851</v>
      </c>
      <c r="S161" s="183">
        <v>12607.299368863194</v>
      </c>
      <c r="T161" s="157"/>
      <c r="U161" s="170" t="s">
        <v>241</v>
      </c>
      <c r="V161" s="213">
        <v>12848.949299748068</v>
      </c>
      <c r="W161" s="183">
        <v>12071.325694703102</v>
      </c>
      <c r="X161" s="157"/>
      <c r="Y161" s="170" t="s">
        <v>241</v>
      </c>
      <c r="Z161" s="260">
        <v>12496.86604352695</v>
      </c>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v>11523.728805194805</v>
      </c>
      <c r="X162" s="157"/>
      <c r="Y162" s="170" t="s">
        <v>242</v>
      </c>
      <c r="Z162" s="260">
        <v>12223.033208241355</v>
      </c>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v>10316.67240328594</v>
      </c>
      <c r="N163" s="191"/>
      <c r="O163" s="170" t="s">
        <v>98</v>
      </c>
      <c r="P163" s="259">
        <v>10675.031172748293</v>
      </c>
      <c r="Q163" s="214">
        <v>10801.296964065661</v>
      </c>
      <c r="R163" s="214">
        <v>10053.896409200683</v>
      </c>
      <c r="S163" s="183">
        <v>10255.094126886201</v>
      </c>
      <c r="T163" s="157"/>
      <c r="U163" s="170" t="s">
        <v>98</v>
      </c>
      <c r="V163" s="213">
        <v>10845.317601245089</v>
      </c>
      <c r="W163" s="183">
        <v>10225.392940483716</v>
      </c>
      <c r="X163" s="157"/>
      <c r="Y163" s="170" t="s">
        <v>98</v>
      </c>
      <c r="Z163" s="260">
        <v>10479.725608941915</v>
      </c>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v>13163.845129929141</v>
      </c>
      <c r="N164" s="191"/>
      <c r="O164" s="165" t="s">
        <v>243</v>
      </c>
      <c r="P164" s="261">
        <v>13149.837234423143</v>
      </c>
      <c r="Q164" s="217">
        <v>13195.575193757533</v>
      </c>
      <c r="R164" s="217">
        <v>12653.605284927531</v>
      </c>
      <c r="S164" s="184">
        <v>13049.570101812467</v>
      </c>
      <c r="T164" s="157"/>
      <c r="U164" s="165" t="s">
        <v>243</v>
      </c>
      <c r="V164" s="216">
        <v>13296.575163892434</v>
      </c>
      <c r="W164" s="184">
        <v>12878.850407201366</v>
      </c>
      <c r="X164" s="157"/>
      <c r="Y164" s="165" t="s">
        <v>243</v>
      </c>
      <c r="Z164" s="262">
        <v>13072.210144053273</v>
      </c>
      <c r="AA164"/>
      <c r="AB164"/>
      <c r="AC164"/>
      <c r="AD164"/>
      <c r="AE164"/>
      <c r="AF164"/>
      <c r="AG164"/>
      <c r="AH164"/>
    </row>
    <row r="165" spans="1:34">
      <c r="AA165"/>
      <c r="AB165"/>
      <c r="AC165"/>
      <c r="AD165"/>
      <c r="AE165"/>
      <c r="AF165"/>
      <c r="AG165"/>
      <c r="AH165"/>
    </row>
    <row r="166" spans="1:34" ht="16.5" thickBot="1">
      <c r="A166" s="156">
        <v>2020</v>
      </c>
      <c r="B166" s="157"/>
      <c r="C166" s="157"/>
      <c r="D166" s="157"/>
      <c r="E166" s="157"/>
      <c r="F166" s="157"/>
      <c r="G166" s="157"/>
      <c r="H166" s="157"/>
      <c r="I166" s="157"/>
      <c r="J166" s="157"/>
      <c r="K166" s="157"/>
      <c r="L166" s="158" t="s">
        <v>216</v>
      </c>
      <c r="M166" s="157"/>
      <c r="N166" s="191"/>
      <c r="O166" s="156">
        <v>2020</v>
      </c>
      <c r="P166" s="1440" t="s">
        <v>217</v>
      </c>
      <c r="Q166" s="1440"/>
      <c r="R166" s="1440"/>
      <c r="S166" s="1440"/>
      <c r="T166" s="157"/>
      <c r="U166" s="156">
        <v>2020</v>
      </c>
      <c r="V166" s="1440" t="s">
        <v>218</v>
      </c>
      <c r="W166" s="1440"/>
      <c r="X166" s="157"/>
      <c r="Y166" s="243">
        <v>2020</v>
      </c>
      <c r="Z166" s="157"/>
      <c r="AA166" s="122"/>
      <c r="AB166" s="122"/>
      <c r="AC166" s="122"/>
      <c r="AD166" s="122"/>
      <c r="AE166" s="122"/>
      <c r="AF166" s="122"/>
      <c r="AG166" s="122"/>
      <c r="AH166" s="122"/>
    </row>
    <row r="167" spans="1:34" ht="14.25" thickBot="1">
      <c r="A167" s="196"/>
      <c r="B167" s="197" t="s">
        <v>220</v>
      </c>
      <c r="C167" s="197" t="s">
        <v>221</v>
      </c>
      <c r="D167" s="197" t="s">
        <v>222</v>
      </c>
      <c r="E167" s="197" t="s">
        <v>223</v>
      </c>
      <c r="F167" s="197" t="s">
        <v>224</v>
      </c>
      <c r="G167" s="197" t="s">
        <v>225</v>
      </c>
      <c r="H167" s="197" t="s">
        <v>226</v>
      </c>
      <c r="I167" s="197" t="s">
        <v>227</v>
      </c>
      <c r="J167" s="197" t="s">
        <v>228</v>
      </c>
      <c r="K167" s="197" t="s">
        <v>229</v>
      </c>
      <c r="L167" s="197" t="s">
        <v>230</v>
      </c>
      <c r="M167" s="198" t="s">
        <v>231</v>
      </c>
      <c r="N167" s="191"/>
      <c r="O167" s="161"/>
      <c r="P167" s="197" t="s">
        <v>232</v>
      </c>
      <c r="Q167" s="197" t="s">
        <v>233</v>
      </c>
      <c r="R167" s="197" t="s">
        <v>234</v>
      </c>
      <c r="S167" s="198" t="s">
        <v>235</v>
      </c>
      <c r="T167" s="157"/>
      <c r="U167" s="161"/>
      <c r="V167" s="197" t="s">
        <v>236</v>
      </c>
      <c r="W167" s="198" t="s">
        <v>237</v>
      </c>
      <c r="X167" s="157"/>
      <c r="Y167" s="161"/>
      <c r="Z167" s="199" t="s">
        <v>238</v>
      </c>
      <c r="AA167" s="122"/>
      <c r="AB167" s="122"/>
      <c r="AC167" s="122"/>
      <c r="AD167" s="122"/>
      <c r="AE167" s="122"/>
      <c r="AF167" s="122"/>
      <c r="AG167" s="122"/>
      <c r="AH167" s="122"/>
    </row>
    <row r="168" spans="1:34" ht="13.5" thickBot="1">
      <c r="A168" s="268" t="s">
        <v>239</v>
      </c>
      <c r="B168" s="203"/>
      <c r="C168" s="269"/>
      <c r="D168" s="203"/>
      <c r="E168" s="203"/>
      <c r="F168" s="203"/>
      <c r="G168" s="203"/>
      <c r="H168" s="203"/>
      <c r="I168" s="203"/>
      <c r="J168" s="223"/>
      <c r="K168" s="203"/>
      <c r="L168" s="203"/>
      <c r="M168" s="204"/>
      <c r="N168" s="191"/>
      <c r="O168" s="176" t="s">
        <v>239</v>
      </c>
      <c r="P168" s="233"/>
      <c r="Q168" s="203"/>
      <c r="R168" s="203"/>
      <c r="S168" s="204"/>
      <c r="T168" s="157"/>
      <c r="U168" s="176" t="s">
        <v>239</v>
      </c>
      <c r="V168" s="233"/>
      <c r="W168" s="204"/>
      <c r="X168" s="157"/>
      <c r="Y168" s="176" t="s">
        <v>239</v>
      </c>
      <c r="Z168" s="1184"/>
      <c r="AA168" s="122"/>
      <c r="AB168" s="122"/>
      <c r="AC168" s="122"/>
      <c r="AD168" s="122"/>
      <c r="AE168" s="122"/>
      <c r="AF168" s="122"/>
      <c r="AG168" s="122"/>
      <c r="AH168" s="122"/>
    </row>
    <row r="169" spans="1:34">
      <c r="A169" s="206" t="s">
        <v>244</v>
      </c>
      <c r="B169" s="207"/>
      <c r="C169" s="253"/>
      <c r="D169" s="264"/>
      <c r="E169" s="207"/>
      <c r="F169" s="207"/>
      <c r="G169" s="207"/>
      <c r="H169" s="207"/>
      <c r="I169" s="207"/>
      <c r="J169" s="254"/>
      <c r="K169" s="207"/>
      <c r="L169" s="207"/>
      <c r="M169" s="209"/>
      <c r="N169" s="191"/>
      <c r="O169" s="170" t="s">
        <v>244</v>
      </c>
      <c r="P169" s="276"/>
      <c r="Q169" s="226"/>
      <c r="R169" s="226"/>
      <c r="S169" s="182"/>
      <c r="T169" s="157"/>
      <c r="U169" s="170" t="s">
        <v>244</v>
      </c>
      <c r="V169" s="256"/>
      <c r="W169" s="182"/>
      <c r="X169" s="157"/>
      <c r="Y169" s="170" t="s">
        <v>244</v>
      </c>
      <c r="Z169" s="257"/>
      <c r="AA169" s="122"/>
      <c r="AB169" s="122"/>
      <c r="AC169" s="122"/>
      <c r="AD169" s="122"/>
      <c r="AE169" s="122"/>
      <c r="AF169" s="122"/>
      <c r="AG169" s="122"/>
      <c r="AH169" s="122"/>
    </row>
    <row r="170" spans="1:34">
      <c r="A170" s="213" t="s">
        <v>240</v>
      </c>
      <c r="B170" s="214"/>
      <c r="C170" s="266"/>
      <c r="D170" s="214"/>
      <c r="E170" s="214"/>
      <c r="F170" s="214"/>
      <c r="G170" s="214"/>
      <c r="H170" s="214"/>
      <c r="I170" s="214"/>
      <c r="J170" s="214"/>
      <c r="K170" s="214"/>
      <c r="L170" s="214"/>
      <c r="M170" s="183"/>
      <c r="N170" s="191"/>
      <c r="O170" s="170" t="s">
        <v>240</v>
      </c>
      <c r="P170" s="259"/>
      <c r="Q170" s="214"/>
      <c r="R170" s="214"/>
      <c r="S170" s="183"/>
      <c r="T170" s="157"/>
      <c r="U170" s="170" t="s">
        <v>240</v>
      </c>
      <c r="V170" s="213"/>
      <c r="W170" s="183"/>
      <c r="X170" s="157"/>
      <c r="Y170" s="170" t="s">
        <v>240</v>
      </c>
      <c r="Z170" s="260"/>
      <c r="AA170" s="122"/>
      <c r="AB170" s="122"/>
      <c r="AC170" s="122"/>
      <c r="AD170" s="122"/>
      <c r="AE170" s="122"/>
      <c r="AF170" s="122"/>
      <c r="AG170" s="122"/>
      <c r="AH170" s="122"/>
    </row>
    <row r="171" spans="1:34">
      <c r="A171" s="213" t="s">
        <v>241</v>
      </c>
      <c r="B171" s="214"/>
      <c r="C171" s="266"/>
      <c r="D171" s="214"/>
      <c r="E171" s="214"/>
      <c r="F171" s="214"/>
      <c r="G171" s="214"/>
      <c r="H171" s="214"/>
      <c r="I171" s="214"/>
      <c r="J171" s="214"/>
      <c r="K171" s="214"/>
      <c r="L171" s="214"/>
      <c r="M171" s="183"/>
      <c r="N171" s="191"/>
      <c r="O171" s="170" t="s">
        <v>241</v>
      </c>
      <c r="P171" s="259"/>
      <c r="Q171" s="214"/>
      <c r="R171" s="214"/>
      <c r="S171" s="183"/>
      <c r="T171" s="157"/>
      <c r="U171" s="170" t="s">
        <v>241</v>
      </c>
      <c r="V171" s="213"/>
      <c r="W171" s="183"/>
      <c r="X171" s="157"/>
      <c r="Y171" s="170" t="s">
        <v>241</v>
      </c>
      <c r="Z171" s="260"/>
      <c r="AA171" s="122"/>
      <c r="AB171" s="122"/>
      <c r="AC171" s="122"/>
      <c r="AD171" s="122"/>
      <c r="AE171" s="122"/>
      <c r="AF171" s="122"/>
      <c r="AG171" s="122"/>
      <c r="AH171" s="122"/>
    </row>
    <row r="172" spans="1:34">
      <c r="A172" s="213" t="s">
        <v>242</v>
      </c>
      <c r="B172" s="214"/>
      <c r="C172" s="674"/>
      <c r="D172" s="214"/>
      <c r="E172" s="214"/>
      <c r="F172" s="214"/>
      <c r="G172" s="214"/>
      <c r="H172" s="214"/>
      <c r="I172" s="214"/>
      <c r="J172" s="214"/>
      <c r="K172" s="214"/>
      <c r="L172" s="214"/>
      <c r="M172" s="183"/>
      <c r="N172" s="191"/>
      <c r="O172" s="170" t="s">
        <v>242</v>
      </c>
      <c r="P172" s="259"/>
      <c r="Q172" s="214"/>
      <c r="R172" s="214"/>
      <c r="S172" s="183"/>
      <c r="T172" s="157"/>
      <c r="U172" s="170" t="s">
        <v>242</v>
      </c>
      <c r="V172" s="259"/>
      <c r="W172" s="183"/>
      <c r="X172" s="157"/>
      <c r="Y172" s="170" t="s">
        <v>242</v>
      </c>
      <c r="Z172" s="260"/>
      <c r="AA172" s="122"/>
      <c r="AB172" s="122"/>
      <c r="AC172" s="122"/>
      <c r="AD172" s="122"/>
      <c r="AE172" s="122"/>
      <c r="AF172" s="122"/>
      <c r="AG172" s="122"/>
      <c r="AH172" s="122"/>
    </row>
    <row r="173" spans="1:34">
      <c r="A173" s="213" t="s">
        <v>98</v>
      </c>
      <c r="B173" s="214"/>
      <c r="C173" s="266"/>
      <c r="D173" s="214"/>
      <c r="E173" s="214"/>
      <c r="F173" s="214"/>
      <c r="G173" s="214"/>
      <c r="H173" s="214"/>
      <c r="I173" s="214"/>
      <c r="J173" s="214"/>
      <c r="K173" s="214"/>
      <c r="L173" s="214"/>
      <c r="M173" s="183"/>
      <c r="N173" s="191"/>
      <c r="O173" s="170" t="s">
        <v>98</v>
      </c>
      <c r="P173" s="259"/>
      <c r="Q173" s="214"/>
      <c r="R173" s="214"/>
      <c r="S173" s="183"/>
      <c r="T173" s="157"/>
      <c r="U173" s="170" t="s">
        <v>98</v>
      </c>
      <c r="V173" s="213"/>
      <c r="W173" s="183"/>
      <c r="X173" s="157"/>
      <c r="Y173" s="170" t="s">
        <v>98</v>
      </c>
      <c r="Z173" s="260"/>
      <c r="AA173" s="122"/>
      <c r="AB173" s="122"/>
      <c r="AC173" s="122"/>
      <c r="AD173" s="122"/>
      <c r="AE173" s="122"/>
      <c r="AF173" s="122"/>
      <c r="AG173" s="122"/>
      <c r="AH173" s="122"/>
    </row>
    <row r="174" spans="1:34" ht="13.5" thickBot="1">
      <c r="A174" s="216" t="s">
        <v>243</v>
      </c>
      <c r="B174" s="217"/>
      <c r="C174" s="267"/>
      <c r="D174" s="217"/>
      <c r="E174" s="217"/>
      <c r="F174" s="217"/>
      <c r="G174" s="217"/>
      <c r="H174" s="217"/>
      <c r="I174" s="217"/>
      <c r="J174" s="217"/>
      <c r="K174" s="217"/>
      <c r="L174" s="217"/>
      <c r="M174" s="184"/>
      <c r="N174" s="191"/>
      <c r="O174" s="165" t="s">
        <v>243</v>
      </c>
      <c r="P174" s="261"/>
      <c r="Q174" s="217"/>
      <c r="R174" s="217"/>
      <c r="S174" s="184"/>
      <c r="T174" s="157"/>
      <c r="U174" s="165" t="s">
        <v>243</v>
      </c>
      <c r="V174" s="216"/>
      <c r="W174" s="184"/>
      <c r="X174" s="157"/>
      <c r="Y174" s="165" t="s">
        <v>243</v>
      </c>
      <c r="Z174" s="262"/>
      <c r="AA174" s="122"/>
      <c r="AB174" s="122"/>
      <c r="AC174" s="122"/>
      <c r="AD174" s="122"/>
      <c r="AE174" s="122"/>
      <c r="AF174" s="122"/>
      <c r="AG174" s="122"/>
      <c r="AH174" s="122"/>
    </row>
    <row r="175" spans="1:34">
      <c r="AA175" s="122"/>
      <c r="AB175" s="122"/>
      <c r="AC175" s="122"/>
      <c r="AD175" s="122"/>
      <c r="AE175" s="122"/>
      <c r="AF175" s="122"/>
      <c r="AG175" s="122"/>
      <c r="AH175" s="122"/>
    </row>
    <row r="176" spans="1:34">
      <c r="AA176"/>
      <c r="AB176"/>
      <c r="AC176"/>
      <c r="AD176"/>
      <c r="AE176"/>
      <c r="AF176"/>
      <c r="AG176"/>
      <c r="AH176"/>
    </row>
    <row r="177" spans="1:34" ht="22.5">
      <c r="A177" s="277" t="s">
        <v>246</v>
      </c>
      <c r="B177" s="278"/>
      <c r="C177" s="278"/>
      <c r="D177" s="278"/>
      <c r="E177" s="278"/>
      <c r="F177" s="278"/>
      <c r="G177" s="278"/>
      <c r="H177" s="278"/>
      <c r="I177" s="278"/>
      <c r="J177" s="278"/>
      <c r="K177" s="278"/>
      <c r="L177" s="278"/>
      <c r="M177" s="278"/>
      <c r="N177" s="279"/>
      <c r="O177" s="279"/>
      <c r="P177" s="280"/>
      <c r="Q177" s="281"/>
      <c r="R177" s="281"/>
      <c r="S177" s="281"/>
      <c r="T177" s="281"/>
      <c r="U177" s="281"/>
      <c r="V177" s="281"/>
      <c r="W177" s="281"/>
      <c r="X177" s="281"/>
      <c r="Y177" s="282"/>
      <c r="Z177" s="279"/>
      <c r="AA177" s="178"/>
      <c r="AB177"/>
      <c r="AC177"/>
      <c r="AD177"/>
      <c r="AE177"/>
      <c r="AF177"/>
      <c r="AG177"/>
      <c r="AH177"/>
    </row>
    <row r="178" spans="1:34" ht="15.75">
      <c r="A178" s="278"/>
      <c r="B178" s="278"/>
      <c r="C178" s="278"/>
      <c r="D178" s="278"/>
      <c r="E178" s="278"/>
      <c r="F178" s="278"/>
      <c r="G178" s="278"/>
      <c r="H178" s="278"/>
      <c r="I178" s="278"/>
      <c r="J178" s="278"/>
      <c r="K178" s="278"/>
      <c r="L178" s="278"/>
      <c r="M178" s="278"/>
      <c r="N178" s="279"/>
      <c r="O178" s="279"/>
      <c r="P178" s="279"/>
      <c r="Q178" s="279"/>
      <c r="R178" s="283" t="s">
        <v>247</v>
      </c>
      <c r="S178" s="279"/>
      <c r="T178" s="279"/>
      <c r="U178" s="279"/>
      <c r="V178" s="279"/>
      <c r="W178" s="283" t="s">
        <v>247</v>
      </c>
      <c r="X178" s="279"/>
      <c r="Y178" s="279"/>
      <c r="Z178" s="283" t="s">
        <v>247</v>
      </c>
      <c r="AA178" s="307"/>
      <c r="AB178" s="160"/>
      <c r="AC178" s="160"/>
    </row>
    <row r="179" spans="1:34" ht="16.5" thickBot="1">
      <c r="A179" s="284">
        <v>2003</v>
      </c>
      <c r="B179" s="278"/>
      <c r="C179" s="278"/>
      <c r="D179" s="278"/>
      <c r="E179" s="278"/>
      <c r="F179" s="278"/>
      <c r="G179" s="278"/>
      <c r="H179" s="278"/>
      <c r="I179" s="278"/>
      <c r="J179" s="278"/>
      <c r="K179" s="278"/>
      <c r="L179" s="278"/>
      <c r="M179" s="283" t="s">
        <v>247</v>
      </c>
      <c r="N179" s="285"/>
      <c r="O179" s="284">
        <v>2003</v>
      </c>
      <c r="P179" s="286" t="s">
        <v>217</v>
      </c>
      <c r="Q179" s="286"/>
      <c r="R179" s="286"/>
      <c r="S179" s="286"/>
      <c r="T179" s="278"/>
      <c r="U179" s="284">
        <v>2003</v>
      </c>
      <c r="V179" s="286" t="s">
        <v>218</v>
      </c>
      <c r="W179" s="286"/>
      <c r="X179" s="278"/>
      <c r="Y179" s="284">
        <v>2003</v>
      </c>
      <c r="Z179" s="278"/>
      <c r="AB179" s="160"/>
      <c r="AC179" s="160"/>
    </row>
    <row r="180" spans="1:34" ht="21" customHeight="1" thickBot="1">
      <c r="A180" s="288"/>
      <c r="B180" s="289" t="s">
        <v>220</v>
      </c>
      <c r="C180" s="289" t="s">
        <v>221</v>
      </c>
      <c r="D180" s="289" t="s">
        <v>222</v>
      </c>
      <c r="E180" s="289" t="s">
        <v>223</v>
      </c>
      <c r="F180" s="289" t="s">
        <v>224</v>
      </c>
      <c r="G180" s="289" t="s">
        <v>225</v>
      </c>
      <c r="H180" s="289" t="s">
        <v>226</v>
      </c>
      <c r="I180" s="289" t="s">
        <v>227</v>
      </c>
      <c r="J180" s="289" t="s">
        <v>228</v>
      </c>
      <c r="K180" s="289" t="s">
        <v>229</v>
      </c>
      <c r="L180" s="289" t="s">
        <v>230</v>
      </c>
      <c r="M180" s="290" t="s">
        <v>231</v>
      </c>
      <c r="N180" s="285"/>
      <c r="O180" s="291"/>
      <c r="P180" s="292" t="s">
        <v>232</v>
      </c>
      <c r="Q180" s="292" t="s">
        <v>233</v>
      </c>
      <c r="R180" s="292" t="s">
        <v>234</v>
      </c>
      <c r="S180" s="293" t="s">
        <v>235</v>
      </c>
      <c r="T180" s="278"/>
      <c r="U180" s="291"/>
      <c r="V180" s="292" t="s">
        <v>236</v>
      </c>
      <c r="W180" s="293" t="s">
        <v>237</v>
      </c>
      <c r="X180" s="278"/>
      <c r="Y180" s="291"/>
      <c r="Z180" s="294" t="s">
        <v>238</v>
      </c>
      <c r="AB180" s="160"/>
      <c r="AC180" s="160"/>
    </row>
    <row r="181" spans="1:34" ht="15.75" thickBot="1">
      <c r="A181" s="295" t="s">
        <v>239</v>
      </c>
      <c r="B181" s="296">
        <f t="shared" ref="B181:M181" si="0">(B9/1000)/1.02</f>
        <v>5.2365078431372556</v>
      </c>
      <c r="C181" s="296">
        <f t="shared" si="0"/>
        <v>5.1732441176470578</v>
      </c>
      <c r="D181" s="296">
        <f t="shared" si="0"/>
        <v>5.2228058823529402</v>
      </c>
      <c r="E181" s="296">
        <f t="shared" si="0"/>
        <v>5.3374245098039212</v>
      </c>
      <c r="F181" s="296">
        <f t="shared" si="0"/>
        <v>5.0506647058823528</v>
      </c>
      <c r="G181" s="296">
        <f t="shared" si="0"/>
        <v>5.1831676470588235</v>
      </c>
      <c r="H181" s="296">
        <f t="shared" si="0"/>
        <v>4.8524666666666665</v>
      </c>
      <c r="I181" s="296">
        <f t="shared" si="0"/>
        <v>4.940047058823529</v>
      </c>
      <c r="J181" s="296">
        <f t="shared" si="0"/>
        <v>4.9329588235294128</v>
      </c>
      <c r="K181" s="296">
        <f t="shared" si="0"/>
        <v>5.0737068627450972</v>
      </c>
      <c r="L181" s="296">
        <f t="shared" si="0"/>
        <v>5.1152509803921564</v>
      </c>
      <c r="M181" s="297">
        <f t="shared" si="0"/>
        <v>5.098511764705882</v>
      </c>
      <c r="N181" s="285"/>
      <c r="O181" s="295" t="s">
        <v>239</v>
      </c>
      <c r="P181" s="296">
        <f>(P9/1000)/1.02</f>
        <v>5.2057843137254896</v>
      </c>
      <c r="Q181" s="296">
        <f>(Q9/1000)/1.02</f>
        <v>5.1842156862745092</v>
      </c>
      <c r="R181" s="296">
        <f>(R9/1000)/1.02</f>
        <v>4.901372549019607</v>
      </c>
      <c r="S181" s="297">
        <f>(S9/1000)/1.02</f>
        <v>5.0941176470588232</v>
      </c>
      <c r="T181" s="278"/>
      <c r="U181" s="298" t="s">
        <v>239</v>
      </c>
      <c r="V181" s="299">
        <f>(V9/1000)/1.02</f>
        <v>5.1947058823529417</v>
      </c>
      <c r="W181" s="300">
        <f>(W9/1000)/1.02</f>
        <v>5.0043137254901957</v>
      </c>
      <c r="X181" s="278"/>
      <c r="Y181" s="301" t="s">
        <v>239</v>
      </c>
      <c r="Z181" s="300">
        <f>(Z9/1000)/1.02</f>
        <v>5.1024049019607842</v>
      </c>
      <c r="AB181" s="160"/>
      <c r="AC181" s="160"/>
    </row>
    <row r="182" spans="1:34" ht="15">
      <c r="A182" s="298" t="s">
        <v>240</v>
      </c>
      <c r="B182" s="281">
        <f t="shared" ref="B182:M182" si="1">(B10/1000)/1.02</f>
        <v>6.2238725490196076</v>
      </c>
      <c r="C182" s="281">
        <f t="shared" si="1"/>
        <v>6.287435294117647</v>
      </c>
      <c r="D182" s="281">
        <f t="shared" si="1"/>
        <v>6.2875666666666667</v>
      </c>
      <c r="E182" s="281">
        <f t="shared" si="1"/>
        <v>6.2486803921568628</v>
      </c>
      <c r="F182" s="281">
        <f t="shared" si="1"/>
        <v>6.2723950980392154</v>
      </c>
      <c r="G182" s="281">
        <f t="shared" si="1"/>
        <v>6.2220852941176465</v>
      </c>
      <c r="H182" s="281">
        <f t="shared" si="1"/>
        <v>6.0920872549019611</v>
      </c>
      <c r="I182" s="281">
        <f t="shared" si="1"/>
        <v>6.1184696078431378</v>
      </c>
      <c r="J182" s="281">
        <f t="shared" si="1"/>
        <v>6.1197029411764694</v>
      </c>
      <c r="K182" s="281">
        <f t="shared" si="1"/>
        <v>6.0536078431372555</v>
      </c>
      <c r="L182" s="281">
        <f t="shared" si="1"/>
        <v>5.989197058823529</v>
      </c>
      <c r="M182" s="302">
        <f t="shared" si="1"/>
        <v>5.9026107843137252</v>
      </c>
      <c r="N182" s="303"/>
      <c r="O182" s="304" t="s">
        <v>240</v>
      </c>
      <c r="P182" s="299">
        <f>(P10/1000)/1.02</f>
        <v>6.2614725490196079</v>
      </c>
      <c r="Q182" s="299">
        <f>(Q10/1000)/1.02</f>
        <v>6.2512862745098037</v>
      </c>
      <c r="R182" s="299">
        <f>(R10/1000)/1.02</f>
        <v>6.1147803921568631</v>
      </c>
      <c r="S182" s="300">
        <f>(S10/1000)/1.02</f>
        <v>5.9859147058823527</v>
      </c>
      <c r="T182" s="278"/>
      <c r="U182" s="304" t="s">
        <v>240</v>
      </c>
      <c r="V182" s="299">
        <f>(V10/1000)/1.02</f>
        <v>6.2560843137254896</v>
      </c>
      <c r="W182" s="300">
        <f>(W10/1000)/1.02</f>
        <v>6.0444715686274506</v>
      </c>
      <c r="X182" s="278"/>
      <c r="Y182" s="298" t="s">
        <v>240</v>
      </c>
      <c r="Z182" s="300">
        <f>(Z10/1000)/1.02</f>
        <v>6.1599686274509802</v>
      </c>
      <c r="AB182" s="160"/>
      <c r="AC182" s="160"/>
    </row>
    <row r="183" spans="1:34" ht="15">
      <c r="A183" s="298" t="s">
        <v>241</v>
      </c>
      <c r="B183" s="281">
        <f t="shared" ref="B183:M183" si="2">(B11/1000)/1.02</f>
        <v>6.0686999999999989</v>
      </c>
      <c r="C183" s="281">
        <f t="shared" si="2"/>
        <v>6.0281519607843137</v>
      </c>
      <c r="D183" s="281">
        <f t="shared" si="2"/>
        <v>5.9645196078431377</v>
      </c>
      <c r="E183" s="281">
        <f t="shared" si="2"/>
        <v>5.7945313725490193</v>
      </c>
      <c r="F183" s="281">
        <f t="shared" si="2"/>
        <v>5.7131450980392158</v>
      </c>
      <c r="G183" s="281">
        <f t="shared" si="2"/>
        <v>6.0907892156862742</v>
      </c>
      <c r="H183" s="281">
        <f t="shared" si="2"/>
        <v>6.2681421568627451</v>
      </c>
      <c r="I183" s="281">
        <f t="shared" si="2"/>
        <v>6.1348519607843137</v>
      </c>
      <c r="J183" s="281">
        <f t="shared" si="2"/>
        <v>5.934166666666667</v>
      </c>
      <c r="K183" s="281">
        <f t="shared" si="2"/>
        <v>5.9548156862745101</v>
      </c>
      <c r="L183" s="281">
        <f t="shared" si="2"/>
        <v>5.7666166666666658</v>
      </c>
      <c r="M183" s="302">
        <f t="shared" si="2"/>
        <v>5.8057823529411765</v>
      </c>
      <c r="N183" s="279"/>
      <c r="O183" s="298" t="s">
        <v>241</v>
      </c>
      <c r="P183" s="281">
        <f>(P11/1000)/1.02</f>
        <v>6.0088245098039224</v>
      </c>
      <c r="Q183" s="281">
        <f>(Q11/1000)/1.02</f>
        <v>5.841396078431373</v>
      </c>
      <c r="R183" s="281">
        <f>(R11/1000)/1.02</f>
        <v>6.1423715686274507</v>
      </c>
      <c r="S183" s="302">
        <f>(S11/1000)/1.02</f>
        <v>5.8701911764705885</v>
      </c>
      <c r="T183" s="278"/>
      <c r="U183" s="298" t="s">
        <v>241</v>
      </c>
      <c r="V183" s="281">
        <f>(V11/1000)/1.02</f>
        <v>5.9563686274509804</v>
      </c>
      <c r="W183" s="302">
        <f>(W11/1000)/1.02</f>
        <v>6.0233715686274509</v>
      </c>
      <c r="X183" s="278"/>
      <c r="Y183" s="298" t="s">
        <v>241</v>
      </c>
      <c r="Z183" s="302">
        <f>(Z11/1000)/1.02</f>
        <v>5.9992490196078432</v>
      </c>
      <c r="AB183" s="160"/>
      <c r="AC183" s="160"/>
    </row>
    <row r="184" spans="1:34" ht="16.5" customHeight="1">
      <c r="A184" s="298" t="s">
        <v>242</v>
      </c>
      <c r="B184" s="281">
        <f t="shared" ref="B184:M184" si="3">(B12/1000)/1.02</f>
        <v>6.0315137254901954</v>
      </c>
      <c r="C184" s="281">
        <f t="shared" si="3"/>
        <v>6.1577186274509801</v>
      </c>
      <c r="D184" s="281">
        <f t="shared" si="3"/>
        <v>6.1458715686274505</v>
      </c>
      <c r="E184" s="281">
        <f t="shared" si="3"/>
        <v>6.115949019607843</v>
      </c>
      <c r="F184" s="281">
        <f t="shared" si="3"/>
        <v>5.9935666666666672</v>
      </c>
      <c r="G184" s="281">
        <f t="shared" si="3"/>
        <v>0</v>
      </c>
      <c r="H184" s="281">
        <f t="shared" si="3"/>
        <v>5.8634499999999994</v>
      </c>
      <c r="I184" s="281">
        <f t="shared" si="3"/>
        <v>6.0677843137254905</v>
      </c>
      <c r="J184" s="281">
        <f t="shared" si="3"/>
        <v>0</v>
      </c>
      <c r="K184" s="281">
        <f t="shared" si="3"/>
        <v>5.5748637254901956</v>
      </c>
      <c r="L184" s="281">
        <f t="shared" si="3"/>
        <v>5.8706774509803932</v>
      </c>
      <c r="M184" s="302">
        <f t="shared" si="3"/>
        <v>5.4817529411764712</v>
      </c>
      <c r="N184" s="279"/>
      <c r="O184" s="298" t="s">
        <v>242</v>
      </c>
      <c r="P184" s="281">
        <f>(P12/1000)/1.02</f>
        <v>6.1293333333333333</v>
      </c>
      <c r="Q184" s="281">
        <f>(Q12/1000)/1.02</f>
        <v>6.0437607843137258</v>
      </c>
      <c r="R184" s="281">
        <f>(R12/1000)/1.02</f>
        <v>5.9258852941176468</v>
      </c>
      <c r="S184" s="302">
        <f>(S12/1000)/1.02</f>
        <v>5.7046431372549016</v>
      </c>
      <c r="T184" s="278"/>
      <c r="U184" s="298" t="s">
        <v>242</v>
      </c>
      <c r="V184" s="281">
        <f>(V12/1000)/1.02</f>
        <v>6.1015352941176468</v>
      </c>
      <c r="W184" s="302">
        <f>(W12/1000)/1.02</f>
        <v>5.7209637254901962</v>
      </c>
      <c r="X184" s="278"/>
      <c r="Y184" s="298" t="s">
        <v>242</v>
      </c>
      <c r="Z184" s="302">
        <f>(Z12/1000)/1.02</f>
        <v>5.8755999999999995</v>
      </c>
      <c r="AB184" s="160"/>
      <c r="AC184" s="160"/>
    </row>
    <row r="185" spans="1:34" ht="15">
      <c r="A185" s="298" t="s">
        <v>98</v>
      </c>
      <c r="B185" s="281">
        <f t="shared" ref="B185:M185" si="4">(B13/1000)/1.02</f>
        <v>3.4558215686274512</v>
      </c>
      <c r="C185" s="281">
        <f t="shared" si="4"/>
        <v>3.3865156862745098</v>
      </c>
      <c r="D185" s="281">
        <f t="shared" si="4"/>
        <v>3.382606862745098</v>
      </c>
      <c r="E185" s="281">
        <f t="shared" si="4"/>
        <v>3.2725803921568626</v>
      </c>
      <c r="F185" s="281">
        <f t="shared" si="4"/>
        <v>3.298655882352941</v>
      </c>
      <c r="G185" s="281">
        <f t="shared" si="4"/>
        <v>3.2663509803921564</v>
      </c>
      <c r="H185" s="281">
        <f t="shared" si="4"/>
        <v>3.2699411764705881</v>
      </c>
      <c r="I185" s="281">
        <f t="shared" si="4"/>
        <v>3.4407098039215684</v>
      </c>
      <c r="J185" s="281">
        <f t="shared" si="4"/>
        <v>3.7441333333333331</v>
      </c>
      <c r="K185" s="281">
        <f t="shared" si="4"/>
        <v>4.0239490196078425</v>
      </c>
      <c r="L185" s="281">
        <f t="shared" si="4"/>
        <v>3.866326470588235</v>
      </c>
      <c r="M185" s="302">
        <f t="shared" si="4"/>
        <v>3.763219607843137</v>
      </c>
      <c r="N185" s="279"/>
      <c r="O185" s="298" t="s">
        <v>98</v>
      </c>
      <c r="P185" s="281">
        <f>(P13/1000)/1.02</f>
        <v>3.4087843137254903</v>
      </c>
      <c r="Q185" s="281">
        <f>(Q13/1000)/1.02</f>
        <v>3.2848000000000002</v>
      </c>
      <c r="R185" s="281">
        <f>(R13/1000)/1.02</f>
        <v>3.4832549019607839</v>
      </c>
      <c r="S185" s="302">
        <f>(S13/1000)/1.02</f>
        <v>3.9130147058823526</v>
      </c>
      <c r="T185" s="278"/>
      <c r="U185" s="298" t="s">
        <v>98</v>
      </c>
      <c r="V185" s="281">
        <f>(V13/1000)/1.02</f>
        <v>3.3463784313725489</v>
      </c>
      <c r="W185" s="302">
        <f>(W13/1000)/1.02</f>
        <v>3.6992470588235293</v>
      </c>
      <c r="X185" s="278"/>
      <c r="Y185" s="298" t="s">
        <v>98</v>
      </c>
      <c r="Z185" s="302">
        <f>(Z13/1000)/1.02</f>
        <v>3.5326215686274507</v>
      </c>
      <c r="AA185" s="308"/>
      <c r="AB185" s="160"/>
      <c r="AC185" s="160"/>
    </row>
    <row r="186" spans="1:34" ht="13.5" thickBot="1">
      <c r="A186" s="301" t="s">
        <v>243</v>
      </c>
      <c r="B186" s="305">
        <f t="shared" ref="B186:M186" si="5">(B14/1000)/1.02</f>
        <v>5.9172696078431368</v>
      </c>
      <c r="C186" s="305">
        <f t="shared" si="5"/>
        <v>5.966162745098039</v>
      </c>
      <c r="D186" s="305">
        <f t="shared" si="5"/>
        <v>5.9567666666666668</v>
      </c>
      <c r="E186" s="305">
        <f t="shared" si="5"/>
        <v>5.8804333333333343</v>
      </c>
      <c r="F186" s="305">
        <f t="shared" si="5"/>
        <v>5.8877735294117644</v>
      </c>
      <c r="G186" s="305">
        <f t="shared" si="5"/>
        <v>5.8418215686274513</v>
      </c>
      <c r="H186" s="305">
        <f t="shared" si="5"/>
        <v>5.6966215686274504</v>
      </c>
      <c r="I186" s="305">
        <f t="shared" si="5"/>
        <v>5.6802382352941176</v>
      </c>
      <c r="J186" s="305">
        <f t="shared" si="5"/>
        <v>5.5874303921568629</v>
      </c>
      <c r="K186" s="305">
        <f t="shared" si="5"/>
        <v>5.5684637254901954</v>
      </c>
      <c r="L186" s="305">
        <f t="shared" si="5"/>
        <v>5.5553745098039213</v>
      </c>
      <c r="M186" s="306">
        <f t="shared" si="5"/>
        <v>5.5044421568627451</v>
      </c>
      <c r="N186" s="279"/>
      <c r="O186" s="301" t="s">
        <v>243</v>
      </c>
      <c r="P186" s="305">
        <f>(P14/1000)/1.02</f>
        <v>5.9423254901960787</v>
      </c>
      <c r="Q186" s="305">
        <f>(Q14/1000)/1.02</f>
        <v>5.8736549019607844</v>
      </c>
      <c r="R186" s="305">
        <f>(R14/1000)/1.02</f>
        <v>5.654633333333333</v>
      </c>
      <c r="S186" s="306">
        <f>(S14/1000)/1.02</f>
        <v>5.5455862745098035</v>
      </c>
      <c r="T186" s="278"/>
      <c r="U186" s="301" t="s">
        <v>243</v>
      </c>
      <c r="V186" s="305">
        <f>(V14/1000)/1.02</f>
        <v>5.9071588235294117</v>
      </c>
      <c r="W186" s="306">
        <f>(W14/1000)/1.02</f>
        <v>5.5928627450980395</v>
      </c>
      <c r="X186" s="278"/>
      <c r="Y186" s="301" t="s">
        <v>243</v>
      </c>
      <c r="Z186" s="306">
        <f>(Z14/1000)/1.02</f>
        <v>5.761283333333334</v>
      </c>
      <c r="AA186" s="308"/>
    </row>
    <row r="187" spans="1:34">
      <c r="A187" s="278"/>
      <c r="B187" s="278"/>
      <c r="C187" s="278"/>
      <c r="D187" s="278"/>
      <c r="E187" s="278"/>
      <c r="F187" s="278"/>
      <c r="G187" s="278"/>
      <c r="H187" s="278"/>
      <c r="I187" s="278"/>
      <c r="J187" s="278"/>
      <c r="K187" s="278"/>
      <c r="L187" s="278"/>
      <c r="M187" s="278"/>
      <c r="N187" s="279"/>
      <c r="O187" s="278"/>
      <c r="P187" s="278"/>
      <c r="Q187" s="278"/>
      <c r="R187" s="278"/>
      <c r="S187" s="278"/>
      <c r="T187" s="278"/>
      <c r="U187" s="278"/>
      <c r="V187" s="278"/>
      <c r="W187" s="278"/>
      <c r="X187" s="278"/>
      <c r="Y187" s="278"/>
      <c r="Z187" s="278"/>
      <c r="AA187" s="308"/>
    </row>
    <row r="188" spans="1:34" ht="16.5" thickBot="1">
      <c r="A188" s="284">
        <v>2004</v>
      </c>
      <c r="B188" s="278"/>
      <c r="C188" s="278"/>
      <c r="D188" s="278"/>
      <c r="E188" s="278"/>
      <c r="F188" s="278"/>
      <c r="G188" s="278"/>
      <c r="H188" s="278"/>
      <c r="I188" s="278"/>
      <c r="J188" s="278"/>
      <c r="K188" s="278"/>
      <c r="L188" s="278"/>
      <c r="M188" s="283" t="s">
        <v>247</v>
      </c>
      <c r="N188" s="285"/>
      <c r="O188" s="284">
        <v>2004</v>
      </c>
      <c r="P188" s="286" t="s">
        <v>217</v>
      </c>
      <c r="Q188" s="286"/>
      <c r="R188" s="286"/>
      <c r="S188" s="286"/>
      <c r="T188" s="278"/>
      <c r="U188" s="284">
        <v>2004</v>
      </c>
      <c r="V188" s="286" t="s">
        <v>218</v>
      </c>
      <c r="W188" s="286"/>
      <c r="X188" s="278"/>
      <c r="Y188" s="284">
        <v>2004</v>
      </c>
      <c r="Z188" s="278"/>
      <c r="AA188" s="308"/>
      <c r="AB188" s="310"/>
      <c r="AD188" s="311"/>
    </row>
    <row r="189" spans="1:34" ht="15.75" thickBot="1">
      <c r="A189" s="291"/>
      <c r="B189" s="292" t="s">
        <v>220</v>
      </c>
      <c r="C189" s="292" t="s">
        <v>221</v>
      </c>
      <c r="D189" s="292" t="s">
        <v>222</v>
      </c>
      <c r="E189" s="292" t="s">
        <v>223</v>
      </c>
      <c r="F189" s="292" t="s">
        <v>224</v>
      </c>
      <c r="G189" s="292" t="s">
        <v>225</v>
      </c>
      <c r="H189" s="292" t="s">
        <v>226</v>
      </c>
      <c r="I189" s="292" t="s">
        <v>227</v>
      </c>
      <c r="J189" s="292" t="s">
        <v>228</v>
      </c>
      <c r="K189" s="292" t="s">
        <v>229</v>
      </c>
      <c r="L189" s="292" t="s">
        <v>230</v>
      </c>
      <c r="M189" s="293" t="s">
        <v>231</v>
      </c>
      <c r="N189" s="285"/>
      <c r="O189" s="291"/>
      <c r="P189" s="292" t="s">
        <v>232</v>
      </c>
      <c r="Q189" s="292" t="s">
        <v>233</v>
      </c>
      <c r="R189" s="292" t="s">
        <v>234</v>
      </c>
      <c r="S189" s="293" t="s">
        <v>235</v>
      </c>
      <c r="T189" s="278"/>
      <c r="U189" s="291"/>
      <c r="V189" s="292" t="s">
        <v>236</v>
      </c>
      <c r="W189" s="293" t="s">
        <v>237</v>
      </c>
      <c r="X189" s="278"/>
      <c r="Y189" s="291"/>
      <c r="Z189" s="294" t="s">
        <v>238</v>
      </c>
      <c r="AA189" s="308"/>
      <c r="AB189" s="310"/>
      <c r="AD189" s="311"/>
    </row>
    <row r="190" spans="1:34" ht="15" thickBot="1">
      <c r="A190" s="304" t="s">
        <v>239</v>
      </c>
      <c r="B190" s="296">
        <f t="shared" ref="B190:M190" si="6">(B18/1000)/1.02</f>
        <v>5.2538990196078421</v>
      </c>
      <c r="C190" s="296">
        <f t="shared" si="6"/>
        <v>5.4613215686274508</v>
      </c>
      <c r="D190" s="296">
        <f t="shared" si="6"/>
        <v>5.727981372549019</v>
      </c>
      <c r="E190" s="296">
        <f t="shared" si="6"/>
        <v>5.8847303921568628</v>
      </c>
      <c r="F190" s="296">
        <f t="shared" si="6"/>
        <v>6.7737245098039205</v>
      </c>
      <c r="G190" s="296">
        <f t="shared" si="6"/>
        <v>8.0382803921568637</v>
      </c>
      <c r="H190" s="296">
        <f t="shared" si="6"/>
        <v>7.3369999999999997</v>
      </c>
      <c r="I190" s="296">
        <f t="shared" si="6"/>
        <v>7.3221176470588238</v>
      </c>
      <c r="J190" s="296">
        <f t="shared" si="6"/>
        <v>7.5097656862745099</v>
      </c>
      <c r="K190" s="296">
        <f t="shared" si="6"/>
        <v>7.4597058823529405</v>
      </c>
      <c r="L190" s="296">
        <f t="shared" si="6"/>
        <v>7.2730803921568628</v>
      </c>
      <c r="M190" s="297">
        <f t="shared" si="6"/>
        <v>7.1986411764705878</v>
      </c>
      <c r="N190" s="285"/>
      <c r="O190" s="295" t="s">
        <v>239</v>
      </c>
      <c r="P190" s="296">
        <f>(P18/1000)/1.02</f>
        <v>5.5225490196078431</v>
      </c>
      <c r="Q190" s="296">
        <f>(Q18/1000)/1.02</f>
        <v>7.1059803921568623</v>
      </c>
      <c r="R190" s="296">
        <f>(R18/1000)/1.02</f>
        <v>7.3997058823529409</v>
      </c>
      <c r="S190" s="297">
        <f>(S18/1000)/1.02</f>
        <v>7.3055882352941177</v>
      </c>
      <c r="T190" s="278"/>
      <c r="U190" s="295" t="s">
        <v>239</v>
      </c>
      <c r="V190" s="296">
        <f>(V18/1000)/1.02</f>
        <v>6.2692156862745101</v>
      </c>
      <c r="W190" s="297">
        <f>(W18/1000)/1.02</f>
        <v>7.3528431372549008</v>
      </c>
      <c r="X190" s="278"/>
      <c r="Y190" s="301" t="s">
        <v>239</v>
      </c>
      <c r="Z190" s="297">
        <f>(Z18/1000)/1.02</f>
        <v>6.9427617647058826</v>
      </c>
      <c r="AA190" s="308"/>
      <c r="AB190" s="310"/>
      <c r="AD190" s="311"/>
    </row>
    <row r="191" spans="1:34" ht="14.25">
      <c r="A191" s="304" t="s">
        <v>240</v>
      </c>
      <c r="B191" s="281">
        <f t="shared" ref="B191:M191" si="7">(B19/1000)/1.02</f>
        <v>6.0638803921568627</v>
      </c>
      <c r="C191" s="281">
        <f t="shared" si="7"/>
        <v>6.1654784313725486</v>
      </c>
      <c r="D191" s="281">
        <f t="shared" si="7"/>
        <v>6.3348647058823531</v>
      </c>
      <c r="E191" s="281">
        <f t="shared" si="7"/>
        <v>6.5798686274509812</v>
      </c>
      <c r="F191" s="281">
        <f t="shared" si="7"/>
        <v>7.6930921568627442</v>
      </c>
      <c r="G191" s="281">
        <f t="shared" si="7"/>
        <v>8.8299519607843138</v>
      </c>
      <c r="H191" s="281">
        <f t="shared" si="7"/>
        <v>8.1810303921568632</v>
      </c>
      <c r="I191" s="281">
        <f t="shared" si="7"/>
        <v>8.1031392156862729</v>
      </c>
      <c r="J191" s="281">
        <f t="shared" si="7"/>
        <v>8.2530254901960767</v>
      </c>
      <c r="K191" s="281">
        <f t="shared" si="7"/>
        <v>8.2109833333333331</v>
      </c>
      <c r="L191" s="281">
        <f t="shared" si="7"/>
        <v>8.1622764705882371</v>
      </c>
      <c r="M191" s="302">
        <f t="shared" si="7"/>
        <v>8.1645656862745088</v>
      </c>
      <c r="N191" s="303"/>
      <c r="O191" s="304" t="s">
        <v>240</v>
      </c>
      <c r="P191" s="281">
        <f>(P19/1000)/1.02</f>
        <v>6.2089029411764702</v>
      </c>
      <c r="Q191" s="281">
        <f>(Q19/1000)/1.02</f>
        <v>7.9621205882352948</v>
      </c>
      <c r="R191" s="281">
        <f>(R19/1000)/1.02</f>
        <v>8.1838666666666651</v>
      </c>
      <c r="S191" s="302">
        <f>(S19/1000)/1.02</f>
        <v>8.1787225490196072</v>
      </c>
      <c r="T191" s="278"/>
      <c r="U191" s="304" t="s">
        <v>240</v>
      </c>
      <c r="V191" s="281">
        <f>(V19/1000)/1.02</f>
        <v>6.9965509803921568</v>
      </c>
      <c r="W191" s="302">
        <f>(W19/1000)/1.02</f>
        <v>8.1813852941176481</v>
      </c>
      <c r="X191" s="278"/>
      <c r="Y191" s="298" t="s">
        <v>240</v>
      </c>
      <c r="Z191" s="302">
        <f>(Z19/1000)/1.02</f>
        <v>7.7273509803921572</v>
      </c>
      <c r="AA191" s="308"/>
      <c r="AB191" s="310"/>
      <c r="AD191" s="311"/>
    </row>
    <row r="192" spans="1:34" ht="14.25">
      <c r="A192" s="298" t="s">
        <v>241</v>
      </c>
      <c r="B192" s="281">
        <f t="shared" ref="B192:M192" si="8">(B20/1000)/1.02</f>
        <v>6.1212166666666663</v>
      </c>
      <c r="C192" s="281">
        <f t="shared" si="8"/>
        <v>6.2233666666666663</v>
      </c>
      <c r="D192" s="281">
        <f t="shared" si="8"/>
        <v>6.3174225490196081</v>
      </c>
      <c r="E192" s="281">
        <f t="shared" si="8"/>
        <v>6.3135029411764698</v>
      </c>
      <c r="F192" s="281">
        <f t="shared" si="8"/>
        <v>7.7098666666666666</v>
      </c>
      <c r="G192" s="281">
        <f t="shared" si="8"/>
        <v>9.0228725490196062</v>
      </c>
      <c r="H192" s="281">
        <f t="shared" si="8"/>
        <v>8.1045186274509806</v>
      </c>
      <c r="I192" s="281">
        <f t="shared" si="8"/>
        <v>8.1038274509803934</v>
      </c>
      <c r="J192" s="281">
        <f t="shared" si="8"/>
        <v>8.0789401960784328</v>
      </c>
      <c r="K192" s="281">
        <f t="shared" si="8"/>
        <v>8.3222215686274499</v>
      </c>
      <c r="L192" s="281">
        <f t="shared" si="8"/>
        <v>8.1080862745098017</v>
      </c>
      <c r="M192" s="302">
        <f t="shared" si="8"/>
        <v>8.1541441176470588</v>
      </c>
      <c r="N192" s="279"/>
      <c r="O192" s="298" t="s">
        <v>241</v>
      </c>
      <c r="P192" s="281">
        <f>(P20/1000)/1.02</f>
        <v>6.2538196078431376</v>
      </c>
      <c r="Q192" s="281">
        <f>(Q20/1000)/1.02</f>
        <v>7.9288833333333342</v>
      </c>
      <c r="R192" s="281">
        <f>(R20/1000)/1.02</f>
        <v>8.1133529411764709</v>
      </c>
      <c r="S192" s="302">
        <f>(S20/1000)/1.02</f>
        <v>8.200244117647058</v>
      </c>
      <c r="T192" s="278"/>
      <c r="U192" s="298" t="s">
        <v>241</v>
      </c>
      <c r="V192" s="281">
        <f>(V20/1000)/1.02</f>
        <v>7.0580156862745103</v>
      </c>
      <c r="W192" s="302">
        <f>(W20/1000)/1.02</f>
        <v>8.1448607843137246</v>
      </c>
      <c r="X192" s="278"/>
      <c r="Y192" s="298" t="s">
        <v>241</v>
      </c>
      <c r="Z192" s="302">
        <f>(Z20/1000)/1.02</f>
        <v>7.9006274509803927</v>
      </c>
      <c r="AA192" s="308"/>
      <c r="AB192" s="310"/>
      <c r="AD192" s="311"/>
    </row>
    <row r="193" spans="1:30" ht="14.25">
      <c r="A193" s="298" t="s">
        <v>242</v>
      </c>
      <c r="B193" s="281">
        <f t="shared" ref="B193:M193" si="9">(B21/1000)/1.02</f>
        <v>0</v>
      </c>
      <c r="C193" s="281">
        <f t="shared" si="9"/>
        <v>0</v>
      </c>
      <c r="D193" s="281">
        <f t="shared" si="9"/>
        <v>5.9421568627450982</v>
      </c>
      <c r="E193" s="281">
        <f t="shared" si="9"/>
        <v>0</v>
      </c>
      <c r="F193" s="281">
        <f t="shared" si="9"/>
        <v>0</v>
      </c>
      <c r="G193" s="281">
        <f t="shared" si="9"/>
        <v>7.8846715686274509</v>
      </c>
      <c r="H193" s="281">
        <f t="shared" si="9"/>
        <v>0</v>
      </c>
      <c r="I193" s="281">
        <f t="shared" si="9"/>
        <v>8.5</v>
      </c>
      <c r="J193" s="281">
        <f t="shared" si="9"/>
        <v>6.4372549019607836</v>
      </c>
      <c r="K193" s="281">
        <f t="shared" si="9"/>
        <v>7.2049833333333329</v>
      </c>
      <c r="L193" s="281">
        <f t="shared" si="9"/>
        <v>6.8674166666666663</v>
      </c>
      <c r="M193" s="302">
        <f t="shared" si="9"/>
        <v>6.6960784313725492</v>
      </c>
      <c r="N193" s="279"/>
      <c r="O193" s="298" t="s">
        <v>242</v>
      </c>
      <c r="P193" s="281">
        <f>(P21/1000)/1.02</f>
        <v>5.9421568627450982</v>
      </c>
      <c r="Q193" s="281">
        <f>(Q21/1000)/1.02</f>
        <v>7.8846715686274509</v>
      </c>
      <c r="R193" s="281">
        <f>(R21/1000)/1.02</f>
        <v>7.6159666666666661</v>
      </c>
      <c r="S193" s="302">
        <f>(S21/1000)/1.02</f>
        <v>6.952727450980392</v>
      </c>
      <c r="T193" s="278"/>
      <c r="U193" s="298" t="s">
        <v>242</v>
      </c>
      <c r="V193" s="281">
        <f>(V21/1000)/1.02</f>
        <v>7.2580539215686279</v>
      </c>
      <c r="W193" s="302">
        <f>(W21/1000)/1.02</f>
        <v>7.045678431372548</v>
      </c>
      <c r="X193" s="278"/>
      <c r="Y193" s="298" t="s">
        <v>242</v>
      </c>
      <c r="Z193" s="302">
        <f>(Z21/1000)/1.02</f>
        <v>7.0587029411764712</v>
      </c>
      <c r="AA193" s="308"/>
      <c r="AB193" s="310"/>
      <c r="AD193" s="311"/>
    </row>
    <row r="194" spans="1:30" ht="14.25">
      <c r="A194" s="298" t="s">
        <v>98</v>
      </c>
      <c r="B194" s="281">
        <f t="shared" ref="B194:M194" si="10">(B22/1000)/1.02</f>
        <v>3.8544127450980397</v>
      </c>
      <c r="C194" s="281">
        <f t="shared" si="10"/>
        <v>4.3492784313725492</v>
      </c>
      <c r="D194" s="281">
        <f t="shared" si="10"/>
        <v>4.7389598039215679</v>
      </c>
      <c r="E194" s="281">
        <f t="shared" si="10"/>
        <v>5.0654205882352938</v>
      </c>
      <c r="F194" s="281">
        <f t="shared" si="10"/>
        <v>5.7970049019607837</v>
      </c>
      <c r="G194" s="281">
        <f t="shared" si="10"/>
        <v>7.4843794117647056</v>
      </c>
      <c r="H194" s="281">
        <f t="shared" si="10"/>
        <v>6.4705431372549009</v>
      </c>
      <c r="I194" s="281">
        <f t="shared" si="10"/>
        <v>6.5998058823529409</v>
      </c>
      <c r="J194" s="281">
        <f t="shared" si="10"/>
        <v>6.9215</v>
      </c>
      <c r="K194" s="281">
        <f t="shared" si="10"/>
        <v>6.8603029411764709</v>
      </c>
      <c r="L194" s="281">
        <f t="shared" si="10"/>
        <v>6.5678931372549023</v>
      </c>
      <c r="M194" s="302">
        <f t="shared" si="10"/>
        <v>6.3197794117647064</v>
      </c>
      <c r="N194" s="279"/>
      <c r="O194" s="298" t="s">
        <v>98</v>
      </c>
      <c r="P194" s="281">
        <f>(P22/1000)/1.02</f>
        <v>4.3899647058823534</v>
      </c>
      <c r="Q194" s="281">
        <f>(Q22/1000)/1.02</f>
        <v>6.3981931372549026</v>
      </c>
      <c r="R194" s="281">
        <f>(R22/1000)/1.02</f>
        <v>6.7064401960784314</v>
      </c>
      <c r="S194" s="302">
        <f>(S22/1000)/1.02</f>
        <v>6.5732205882352943</v>
      </c>
      <c r="T194" s="278"/>
      <c r="U194" s="298" t="s">
        <v>98</v>
      </c>
      <c r="V194" s="281">
        <f>(V22/1000)/1.02</f>
        <v>5.4861235294117643</v>
      </c>
      <c r="W194" s="302">
        <f>(W22/1000)/1.02</f>
        <v>6.6382774509803921</v>
      </c>
      <c r="X194" s="278"/>
      <c r="Y194" s="298" t="s">
        <v>98</v>
      </c>
      <c r="Z194" s="302">
        <f>(Z22/1000)/1.02</f>
        <v>6.254756862745098</v>
      </c>
      <c r="AA194" s="308"/>
      <c r="AB194" s="310"/>
      <c r="AD194" s="311"/>
    </row>
    <row r="195" spans="1:30" ht="15" thickBot="1">
      <c r="A195" s="301" t="s">
        <v>243</v>
      </c>
      <c r="B195" s="305">
        <f t="shared" ref="B195:M195" si="11">(B23/1000)/1.02</f>
        <v>5.5575843137254903</v>
      </c>
      <c r="C195" s="305">
        <f t="shared" si="11"/>
        <v>5.6484617647058819</v>
      </c>
      <c r="D195" s="305">
        <f t="shared" si="11"/>
        <v>5.8401794117647059</v>
      </c>
      <c r="E195" s="305">
        <f t="shared" si="11"/>
        <v>6.008022549019608</v>
      </c>
      <c r="F195" s="305">
        <f t="shared" si="11"/>
        <v>6.6930794117647059</v>
      </c>
      <c r="G195" s="305">
        <f t="shared" si="11"/>
        <v>7.7667509803921568</v>
      </c>
      <c r="H195" s="305">
        <f t="shared" si="11"/>
        <v>7.1477941176470585</v>
      </c>
      <c r="I195" s="305">
        <f t="shared" si="11"/>
        <v>7.0367490196078437</v>
      </c>
      <c r="J195" s="305">
        <f t="shared" si="11"/>
        <v>7.1956372549019605</v>
      </c>
      <c r="K195" s="305">
        <f t="shared" si="11"/>
        <v>7.2669058823529404</v>
      </c>
      <c r="L195" s="305">
        <f t="shared" si="11"/>
        <v>7.1789921568627451</v>
      </c>
      <c r="M195" s="306">
        <f t="shared" si="11"/>
        <v>7.1024137254901962</v>
      </c>
      <c r="N195" s="279"/>
      <c r="O195" s="301" t="s">
        <v>243</v>
      </c>
      <c r="P195" s="305">
        <f>(P23/1000)/1.02</f>
        <v>5.6949931372549019</v>
      </c>
      <c r="Q195" s="305">
        <f>(Q23/1000)/1.02</f>
        <v>6.8757450980392152</v>
      </c>
      <c r="R195" s="305">
        <f>(R23/1000)/1.02</f>
        <v>7.1276617647058824</v>
      </c>
      <c r="S195" s="306">
        <f>(S23/1000)/1.02</f>
        <v>7.1794647058823529</v>
      </c>
      <c r="T195" s="278"/>
      <c r="U195" s="301" t="s">
        <v>243</v>
      </c>
      <c r="V195" s="305">
        <f>(V23/1000)/1.02</f>
        <v>6.1689509803921565</v>
      </c>
      <c r="W195" s="306">
        <f>(W23/1000)/1.02</f>
        <v>7.1542901960784313</v>
      </c>
      <c r="X195" s="278"/>
      <c r="Y195" s="301" t="s">
        <v>243</v>
      </c>
      <c r="Z195" s="306">
        <f>(Z23/1000)/1.02</f>
        <v>6.6909460784313728</v>
      </c>
      <c r="AA195" s="178"/>
      <c r="AB195" s="312"/>
      <c r="AD195" s="311"/>
    </row>
    <row r="196" spans="1:30" ht="13.5" customHeight="1">
      <c r="A196" s="278"/>
      <c r="B196" s="278"/>
      <c r="C196" s="278"/>
      <c r="D196" s="278"/>
      <c r="E196" s="278"/>
      <c r="F196" s="278"/>
      <c r="G196" s="278"/>
      <c r="H196" s="278"/>
      <c r="I196" s="278"/>
      <c r="J196" s="278"/>
      <c r="K196" s="278"/>
      <c r="L196" s="278"/>
      <c r="M196" s="278"/>
      <c r="N196" s="279"/>
      <c r="O196" s="278"/>
      <c r="P196" s="285"/>
      <c r="Q196" s="285"/>
      <c r="R196" s="285"/>
      <c r="S196" s="285"/>
      <c r="T196" s="285"/>
      <c r="U196" s="285"/>
      <c r="V196" s="285"/>
      <c r="W196" s="285"/>
      <c r="X196" s="285"/>
      <c r="Y196" s="285"/>
      <c r="Z196" s="285"/>
      <c r="AA196" s="178"/>
      <c r="AB196" s="219"/>
      <c r="AD196" s="313"/>
    </row>
    <row r="197" spans="1:30" ht="16.5" thickBot="1">
      <c r="A197" s="284">
        <v>2005</v>
      </c>
      <c r="B197" s="278"/>
      <c r="C197" s="278"/>
      <c r="D197" s="278"/>
      <c r="E197" s="278"/>
      <c r="F197" s="278"/>
      <c r="G197" s="278"/>
      <c r="H197" s="278"/>
      <c r="I197" s="278"/>
      <c r="J197" s="278"/>
      <c r="K197" s="278"/>
      <c r="L197" s="278"/>
      <c r="M197" s="283" t="s">
        <v>247</v>
      </c>
      <c r="N197" s="278"/>
      <c r="O197" s="284">
        <v>2005</v>
      </c>
      <c r="P197" s="286" t="s">
        <v>217</v>
      </c>
      <c r="Q197" s="286"/>
      <c r="R197" s="286"/>
      <c r="S197" s="286"/>
      <c r="T197" s="278"/>
      <c r="U197" s="284">
        <v>2005</v>
      </c>
      <c r="V197" s="286" t="s">
        <v>218</v>
      </c>
      <c r="W197" s="286"/>
      <c r="X197" s="278"/>
      <c r="Y197" s="284">
        <v>2005</v>
      </c>
      <c r="Z197" s="278"/>
      <c r="AA197" s="178"/>
      <c r="AB197" s="219"/>
      <c r="AD197" s="195"/>
    </row>
    <row r="198" spans="1:30" ht="14.25" thickBot="1">
      <c r="A198" s="291"/>
      <c r="B198" s="292" t="s">
        <v>220</v>
      </c>
      <c r="C198" s="292" t="s">
        <v>221</v>
      </c>
      <c r="D198" s="292" t="s">
        <v>222</v>
      </c>
      <c r="E198" s="292" t="s">
        <v>223</v>
      </c>
      <c r="F198" s="292" t="s">
        <v>224</v>
      </c>
      <c r="G198" s="292" t="s">
        <v>225</v>
      </c>
      <c r="H198" s="292" t="s">
        <v>226</v>
      </c>
      <c r="I198" s="292" t="s">
        <v>227</v>
      </c>
      <c r="J198" s="292" t="s">
        <v>228</v>
      </c>
      <c r="K198" s="292" t="s">
        <v>229</v>
      </c>
      <c r="L198" s="292" t="s">
        <v>230</v>
      </c>
      <c r="M198" s="293" t="s">
        <v>231</v>
      </c>
      <c r="N198" s="285"/>
      <c r="O198" s="291"/>
      <c r="P198" s="292" t="s">
        <v>232</v>
      </c>
      <c r="Q198" s="292" t="s">
        <v>233</v>
      </c>
      <c r="R198" s="292" t="s">
        <v>234</v>
      </c>
      <c r="S198" s="293" t="s">
        <v>235</v>
      </c>
      <c r="T198" s="278"/>
      <c r="U198" s="291"/>
      <c r="V198" s="292" t="s">
        <v>236</v>
      </c>
      <c r="W198" s="293" t="s">
        <v>237</v>
      </c>
      <c r="X198" s="278"/>
      <c r="Y198" s="291"/>
      <c r="Z198" s="309" t="s">
        <v>238</v>
      </c>
      <c r="AA198" s="178"/>
      <c r="AB198" s="219"/>
    </row>
    <row r="199" spans="1:30" ht="13.5" thickBot="1">
      <c r="A199" s="304" t="s">
        <v>239</v>
      </c>
      <c r="B199" s="296">
        <f t="shared" ref="B199:M199" si="12">(B27/1000)/1.02</f>
        <v>7.4247372549019603</v>
      </c>
      <c r="C199" s="296">
        <f t="shared" si="12"/>
        <v>7.9821666666666662</v>
      </c>
      <c r="D199" s="296">
        <f t="shared" si="12"/>
        <v>8.1619019607843128</v>
      </c>
      <c r="E199" s="296">
        <f t="shared" si="12"/>
        <v>8.1266960784313724</v>
      </c>
      <c r="F199" s="296">
        <f t="shared" si="12"/>
        <v>8.0685098039215681</v>
      </c>
      <c r="G199" s="296">
        <f t="shared" si="12"/>
        <v>8.2055686274509814</v>
      </c>
      <c r="H199" s="296">
        <f t="shared" si="12"/>
        <v>8.1876372549019596</v>
      </c>
      <c r="I199" s="296">
        <f t="shared" si="12"/>
        <v>8.1658627450980408</v>
      </c>
      <c r="J199" s="296">
        <f t="shared" si="12"/>
        <v>7.9813568627450975</v>
      </c>
      <c r="K199" s="296">
        <f t="shared" si="12"/>
        <v>7.6535196078431369</v>
      </c>
      <c r="L199" s="296">
        <f t="shared" si="12"/>
        <v>7.644539215686275</v>
      </c>
      <c r="M199" s="297">
        <f t="shared" si="12"/>
        <v>7.5081372549019614</v>
      </c>
      <c r="N199" s="285"/>
      <c r="O199" s="301" t="s">
        <v>239</v>
      </c>
      <c r="P199" s="296">
        <f>(P27/1000)/1.02</f>
        <v>7.8979411764705878</v>
      </c>
      <c r="Q199" s="296">
        <f>(Q27/1000)/1.02</f>
        <v>8.140098039215685</v>
      </c>
      <c r="R199" s="296">
        <f>(R27/1000)/1.02</f>
        <v>8.1274509803921564</v>
      </c>
      <c r="S199" s="297">
        <f>(S27/1000)/1.02</f>
        <v>7.5961764705882349</v>
      </c>
      <c r="T199" s="278"/>
      <c r="U199" s="301" t="s">
        <v>239</v>
      </c>
      <c r="V199" s="296">
        <f>(V27/1000)/1.02</f>
        <v>8.0429411764705883</v>
      </c>
      <c r="W199" s="297">
        <f>(W27/1000)/1.02</f>
        <v>7.8982352941176472</v>
      </c>
      <c r="X199" s="278"/>
      <c r="Y199" s="301" t="s">
        <v>239</v>
      </c>
      <c r="Z199" s="297">
        <f>(Z27/1000)/1.02</f>
        <v>7.970088235294118</v>
      </c>
      <c r="AA199" s="178"/>
    </row>
    <row r="200" spans="1:30">
      <c r="A200" s="304" t="s">
        <v>240</v>
      </c>
      <c r="B200" s="281">
        <f t="shared" ref="B200:M200" si="13">(B28/1000)/1.02</f>
        <v>8.3491245098039215</v>
      </c>
      <c r="C200" s="281">
        <f t="shared" si="13"/>
        <v>8.753068627450979</v>
      </c>
      <c r="D200" s="281">
        <f t="shared" si="13"/>
        <v>8.8245117647058819</v>
      </c>
      <c r="E200" s="281">
        <f t="shared" si="13"/>
        <v>8.8811107843137247</v>
      </c>
      <c r="F200" s="281">
        <f t="shared" si="13"/>
        <v>8.7516607843137244</v>
      </c>
      <c r="G200" s="281">
        <f t="shared" si="13"/>
        <v>8.8863607843137249</v>
      </c>
      <c r="H200" s="281">
        <f t="shared" si="13"/>
        <v>8.7923862745098038</v>
      </c>
      <c r="I200" s="281">
        <f t="shared" si="13"/>
        <v>8.8587921568627461</v>
      </c>
      <c r="J200" s="281">
        <f t="shared" si="13"/>
        <v>8.759652941176471</v>
      </c>
      <c r="K200" s="281">
        <f t="shared" si="13"/>
        <v>8.5987519607843144</v>
      </c>
      <c r="L200" s="281">
        <f t="shared" si="13"/>
        <v>8.652293137254901</v>
      </c>
      <c r="M200" s="302">
        <f t="shared" si="13"/>
        <v>8.5969323529411756</v>
      </c>
      <c r="N200" s="285"/>
      <c r="O200" s="298" t="s">
        <v>240</v>
      </c>
      <c r="P200" s="281">
        <f>(P28/1000)/1.02</f>
        <v>8.6922235294117627</v>
      </c>
      <c r="Q200" s="281">
        <f>(Q28/1000)/1.02</f>
        <v>8.8447598039215691</v>
      </c>
      <c r="R200" s="281">
        <f>(R28/1000)/1.02</f>
        <v>8.8070088235294115</v>
      </c>
      <c r="S200" s="302">
        <f>(S28/1000)/1.02</f>
        <v>8.6151568627450974</v>
      </c>
      <c r="T200" s="278"/>
      <c r="U200" s="298" t="s">
        <v>240</v>
      </c>
      <c r="V200" s="281">
        <f>(V28/1000)/1.02</f>
        <v>8.784802941176471</v>
      </c>
      <c r="W200" s="302">
        <f>(W28/1000)/1.02</f>
        <v>8.7290441176470583</v>
      </c>
      <c r="X200" s="278"/>
      <c r="Y200" s="298" t="s">
        <v>240</v>
      </c>
      <c r="Z200" s="302">
        <f>(Z28/1000)/1.02</f>
        <v>8.756023529411765</v>
      </c>
      <c r="AA200" s="178"/>
    </row>
    <row r="201" spans="1:30">
      <c r="A201" s="298" t="s">
        <v>241</v>
      </c>
      <c r="B201" s="281">
        <f t="shared" ref="B201:M201" si="14">(B29/1000)/1.02</f>
        <v>8.3172872549019594</v>
      </c>
      <c r="C201" s="281">
        <f t="shared" si="14"/>
        <v>8.54226862745098</v>
      </c>
      <c r="D201" s="281">
        <f t="shared" si="14"/>
        <v>8.7112725490196077</v>
      </c>
      <c r="E201" s="281">
        <f t="shared" si="14"/>
        <v>8.82715294117647</v>
      </c>
      <c r="F201" s="281">
        <f t="shared" si="14"/>
        <v>8.70632156862745</v>
      </c>
      <c r="G201" s="281">
        <f t="shared" si="14"/>
        <v>8.7114343137254906</v>
      </c>
      <c r="H201" s="281">
        <f t="shared" si="14"/>
        <v>8.6334058823529425</v>
      </c>
      <c r="I201" s="281">
        <f t="shared" si="14"/>
        <v>8.6919803921568626</v>
      </c>
      <c r="J201" s="281">
        <f t="shared" si="14"/>
        <v>8.6457892156862748</v>
      </c>
      <c r="K201" s="281">
        <f t="shared" si="14"/>
        <v>8.5609264705882353</v>
      </c>
      <c r="L201" s="281">
        <f t="shared" si="14"/>
        <v>8.5794313725490206</v>
      </c>
      <c r="M201" s="302">
        <f t="shared" si="14"/>
        <v>8.4865745098039227</v>
      </c>
      <c r="N201" s="285"/>
      <c r="O201" s="298" t="s">
        <v>241</v>
      </c>
      <c r="P201" s="281">
        <f>(P29/1000)/1.02</f>
        <v>8.5289833333333327</v>
      </c>
      <c r="Q201" s="281">
        <f>(Q29/1000)/1.02</f>
        <v>8.7453068627450978</v>
      </c>
      <c r="R201" s="281">
        <f>(R29/1000)/1.02</f>
        <v>8.6568931372549027</v>
      </c>
      <c r="S201" s="302">
        <f>(S29/1000)/1.02</f>
        <v>8.5413960784313741</v>
      </c>
      <c r="T201" s="278"/>
      <c r="U201" s="298" t="s">
        <v>241</v>
      </c>
      <c r="V201" s="281">
        <f>(V29/1000)/1.02</f>
        <v>8.6599009803921572</v>
      </c>
      <c r="W201" s="302">
        <f>(W29/1000)/1.02</f>
        <v>8.6230539215686282</v>
      </c>
      <c r="X201" s="278"/>
      <c r="Y201" s="298" t="s">
        <v>241</v>
      </c>
      <c r="Z201" s="302">
        <f>(Z29/1000)/1.02</f>
        <v>8.6388647058823516</v>
      </c>
      <c r="AA201" s="178"/>
    </row>
    <row r="202" spans="1:30">
      <c r="A202" s="298" t="s">
        <v>242</v>
      </c>
      <c r="B202" s="281">
        <f t="shared" ref="B202:M202" si="15">(B30/1000)/1.02</f>
        <v>0</v>
      </c>
      <c r="C202" s="281">
        <f t="shared" si="15"/>
        <v>6.280392156862745</v>
      </c>
      <c r="D202" s="281">
        <f t="shared" si="15"/>
        <v>8.2499999999999982</v>
      </c>
      <c r="E202" s="281">
        <f t="shared" si="15"/>
        <v>8.4469117647058827</v>
      </c>
      <c r="F202" s="281">
        <f t="shared" si="15"/>
        <v>9.1029411764705888</v>
      </c>
      <c r="G202" s="281">
        <f t="shared" si="15"/>
        <v>0</v>
      </c>
      <c r="H202" s="281">
        <f t="shared" si="15"/>
        <v>7.657462745098039</v>
      </c>
      <c r="I202" s="281">
        <f t="shared" si="15"/>
        <v>0</v>
      </c>
      <c r="J202" s="281">
        <f t="shared" si="15"/>
        <v>7.3894176470588233</v>
      </c>
      <c r="K202" s="281">
        <f t="shared" si="15"/>
        <v>8.2527372549019589</v>
      </c>
      <c r="L202" s="281">
        <f t="shared" si="15"/>
        <v>0</v>
      </c>
      <c r="M202" s="302">
        <f t="shared" si="15"/>
        <v>7.3805833333333322</v>
      </c>
      <c r="N202" s="285"/>
      <c r="O202" s="298" t="s">
        <v>242</v>
      </c>
      <c r="P202" s="281">
        <f>(P30/1000)/1.02</f>
        <v>6.1759382352941179</v>
      </c>
      <c r="Q202" s="281">
        <f>(Q30/1000)/1.02</f>
        <v>8.5188058823529413</v>
      </c>
      <c r="R202" s="281">
        <f>(R30/1000)/1.02</f>
        <v>7.4789705882352946</v>
      </c>
      <c r="S202" s="302">
        <f>(S30/1000)/1.02</f>
        <v>7.7433990196078426</v>
      </c>
      <c r="T202" s="278"/>
      <c r="U202" s="298" t="s">
        <v>242</v>
      </c>
      <c r="V202" s="281">
        <f>(V30/1000)/1.02</f>
        <v>6.4357627450980397</v>
      </c>
      <c r="W202" s="302">
        <f>(W30/1000)/1.02</f>
        <v>7.4826950980392164</v>
      </c>
      <c r="X202" s="278"/>
      <c r="Y202" s="298" t="s">
        <v>242</v>
      </c>
      <c r="Z202" s="302">
        <f>(Z30/1000)/1.02</f>
        <v>7.2431392156862744</v>
      </c>
      <c r="AA202" s="178"/>
    </row>
    <row r="203" spans="1:30">
      <c r="A203" s="298" t="s">
        <v>98</v>
      </c>
      <c r="B203" s="281">
        <f t="shared" ref="B203:M203" si="16">(B31/1000)/1.02</f>
        <v>6.6406352941176472</v>
      </c>
      <c r="C203" s="281">
        <f t="shared" si="16"/>
        <v>7.2353078431372548</v>
      </c>
      <c r="D203" s="281">
        <f t="shared" si="16"/>
        <v>7.4778882352941176</v>
      </c>
      <c r="E203" s="281">
        <f t="shared" si="16"/>
        <v>7.4230715686274511</v>
      </c>
      <c r="F203" s="281">
        <f t="shared" si="16"/>
        <v>7.4001058823529409</v>
      </c>
      <c r="G203" s="281">
        <f t="shared" si="16"/>
        <v>7.5079382352941169</v>
      </c>
      <c r="H203" s="281">
        <f t="shared" si="16"/>
        <v>7.4217813725490194</v>
      </c>
      <c r="I203" s="281">
        <f t="shared" si="16"/>
        <v>7.4159431372549012</v>
      </c>
      <c r="J203" s="281">
        <f t="shared" si="16"/>
        <v>7.127775490196079</v>
      </c>
      <c r="K203" s="281">
        <f t="shared" si="16"/>
        <v>6.6268323529411761</v>
      </c>
      <c r="L203" s="281">
        <f t="shared" si="16"/>
        <v>6.5592382352941172</v>
      </c>
      <c r="M203" s="302">
        <f t="shared" si="16"/>
        <v>6.2796147058823539</v>
      </c>
      <c r="N203" s="285"/>
      <c r="O203" s="298" t="s">
        <v>98</v>
      </c>
      <c r="P203" s="281">
        <f>(P31/1000)/1.02</f>
        <v>7.1432039215686274</v>
      </c>
      <c r="Q203" s="281">
        <f>(Q31/1000)/1.02</f>
        <v>7.4486774509803917</v>
      </c>
      <c r="R203" s="281">
        <f>(R31/1000)/1.02</f>
        <v>7.3427735294117644</v>
      </c>
      <c r="S203" s="302">
        <f>(S31/1000)/1.02</f>
        <v>6.474643137254902</v>
      </c>
      <c r="T203" s="278"/>
      <c r="U203" s="298" t="s">
        <v>98</v>
      </c>
      <c r="V203" s="281">
        <f>(V31/1000)/1.02</f>
        <v>7.3260460784313723</v>
      </c>
      <c r="W203" s="302">
        <f>(W31/1000)/1.02</f>
        <v>6.953639215686275</v>
      </c>
      <c r="X203" s="278"/>
      <c r="Y203" s="298" t="s">
        <v>98</v>
      </c>
      <c r="Z203" s="302">
        <f>(Z31/1000)/1.02</f>
        <v>7.1441294117647054</v>
      </c>
      <c r="AA203" s="178"/>
    </row>
    <row r="204" spans="1:30" ht="13.5" thickBot="1">
      <c r="A204" s="301" t="s">
        <v>243</v>
      </c>
      <c r="B204" s="305">
        <f t="shared" ref="B204:M204" si="17">(B32/1000)/1.02</f>
        <v>7.2908784313725485</v>
      </c>
      <c r="C204" s="305">
        <f t="shared" si="17"/>
        <v>7.5923049019607838</v>
      </c>
      <c r="D204" s="305">
        <f t="shared" si="17"/>
        <v>7.7001029411764703</v>
      </c>
      <c r="E204" s="305">
        <f t="shared" si="17"/>
        <v>7.726003921568628</v>
      </c>
      <c r="F204" s="305">
        <f t="shared" si="17"/>
        <v>7.8138549019607835</v>
      </c>
      <c r="G204" s="305">
        <f t="shared" si="17"/>
        <v>7.7300470588235299</v>
      </c>
      <c r="H204" s="305">
        <f t="shared" si="17"/>
        <v>7.6562245098039217</v>
      </c>
      <c r="I204" s="305">
        <f t="shared" si="17"/>
        <v>7.7245245098039224</v>
      </c>
      <c r="J204" s="305">
        <f t="shared" si="17"/>
        <v>7.6098725490196069</v>
      </c>
      <c r="K204" s="305">
        <f t="shared" si="17"/>
        <v>7.4776627450980397</v>
      </c>
      <c r="L204" s="305">
        <f t="shared" si="17"/>
        <v>7.4673794117647061</v>
      </c>
      <c r="M204" s="306">
        <f t="shared" si="17"/>
        <v>7.3708421568627447</v>
      </c>
      <c r="N204" s="285"/>
      <c r="O204" s="301" t="s">
        <v>243</v>
      </c>
      <c r="P204" s="305">
        <f>(P32/1000)/1.02</f>
        <v>7.5387578431372546</v>
      </c>
      <c r="Q204" s="305">
        <f>(Q32/1000)/1.02</f>
        <v>7.7558470588235293</v>
      </c>
      <c r="R204" s="305">
        <f>(R32/1000)/1.02</f>
        <v>7.6668872549019609</v>
      </c>
      <c r="S204" s="306">
        <f>(S32/1000)/1.02</f>
        <v>7.4362343137254898</v>
      </c>
      <c r="T204" s="278"/>
      <c r="U204" s="301" t="s">
        <v>243</v>
      </c>
      <c r="V204" s="305">
        <f>(V32/1000)/1.02</f>
        <v>7.6636549019607845</v>
      </c>
      <c r="W204" s="306">
        <f>(W32/1000)/1.02</f>
        <v>7.5539088235294116</v>
      </c>
      <c r="X204" s="278"/>
      <c r="Y204" s="301" t="s">
        <v>243</v>
      </c>
      <c r="Z204" s="306">
        <f>(Z32/1000)/1.02</f>
        <v>7.6091539215686277</v>
      </c>
    </row>
    <row r="205" spans="1:30" ht="13.5" customHeight="1">
      <c r="A205" s="278"/>
      <c r="B205" s="278"/>
      <c r="C205" s="278"/>
      <c r="D205" s="278"/>
      <c r="E205" s="278"/>
      <c r="F205" s="278"/>
      <c r="G205" s="278"/>
      <c r="H205" s="278"/>
      <c r="I205" s="278"/>
      <c r="J205" s="278"/>
      <c r="K205" s="278"/>
      <c r="L205" s="278"/>
      <c r="M205" s="278"/>
      <c r="N205" s="285"/>
      <c r="O205" s="278"/>
      <c r="P205" s="280"/>
      <c r="Q205" s="281"/>
      <c r="R205" s="281"/>
      <c r="S205" s="281"/>
      <c r="T205" s="281"/>
      <c r="U205" s="281"/>
      <c r="V205" s="281"/>
      <c r="W205" s="281"/>
      <c r="X205" s="281"/>
      <c r="Y205" s="281"/>
      <c r="Z205" s="285"/>
    </row>
    <row r="206" spans="1:30" ht="13.5" customHeight="1" thickBot="1">
      <c r="A206" s="284">
        <v>2006</v>
      </c>
      <c r="B206" s="278"/>
      <c r="C206" s="278"/>
      <c r="D206" s="278"/>
      <c r="E206" s="278"/>
      <c r="F206" s="278"/>
      <c r="G206" s="278"/>
      <c r="H206" s="278"/>
      <c r="I206" s="278"/>
      <c r="J206" s="278"/>
      <c r="K206" s="278"/>
      <c r="L206" s="278"/>
      <c r="M206" s="283" t="s">
        <v>247</v>
      </c>
      <c r="N206" s="285"/>
      <c r="O206" s="284">
        <v>2006</v>
      </c>
      <c r="P206" s="286" t="s">
        <v>217</v>
      </c>
      <c r="Q206" s="286"/>
      <c r="R206" s="286"/>
      <c r="S206" s="286"/>
      <c r="T206" s="278"/>
      <c r="U206" s="284">
        <v>2006</v>
      </c>
      <c r="V206" s="286" t="s">
        <v>218</v>
      </c>
      <c r="W206" s="286"/>
      <c r="X206" s="278"/>
      <c r="Y206" s="284">
        <v>2006</v>
      </c>
      <c r="Z206" s="278"/>
    </row>
    <row r="207" spans="1:30" ht="12" customHeight="1" thickBot="1">
      <c r="A207" s="291"/>
      <c r="B207" s="292" t="s">
        <v>220</v>
      </c>
      <c r="C207" s="292" t="s">
        <v>221</v>
      </c>
      <c r="D207" s="292" t="s">
        <v>222</v>
      </c>
      <c r="E207" s="292" t="s">
        <v>223</v>
      </c>
      <c r="F207" s="292" t="s">
        <v>224</v>
      </c>
      <c r="G207" s="292" t="s">
        <v>225</v>
      </c>
      <c r="H207" s="292" t="s">
        <v>226</v>
      </c>
      <c r="I207" s="292" t="s">
        <v>227</v>
      </c>
      <c r="J207" s="292" t="s">
        <v>228</v>
      </c>
      <c r="K207" s="292" t="s">
        <v>229</v>
      </c>
      <c r="L207" s="292" t="s">
        <v>230</v>
      </c>
      <c r="M207" s="293" t="s">
        <v>231</v>
      </c>
      <c r="N207" s="285"/>
      <c r="O207" s="291"/>
      <c r="P207" s="292" t="s">
        <v>232</v>
      </c>
      <c r="Q207" s="292" t="s">
        <v>233</v>
      </c>
      <c r="R207" s="292" t="s">
        <v>234</v>
      </c>
      <c r="S207" s="293" t="s">
        <v>235</v>
      </c>
      <c r="T207" s="278"/>
      <c r="U207" s="291"/>
      <c r="V207" s="292" t="s">
        <v>236</v>
      </c>
      <c r="W207" s="293" t="s">
        <v>237</v>
      </c>
      <c r="X207" s="278"/>
      <c r="Y207" s="291"/>
      <c r="Z207" s="309" t="s">
        <v>238</v>
      </c>
    </row>
    <row r="208" spans="1:30" ht="12.75" customHeight="1" thickBot="1">
      <c r="A208" s="304" t="s">
        <v>239</v>
      </c>
      <c r="B208" s="296">
        <f t="shared" ref="B208:M208" si="18">(B36/1000)/1.02</f>
        <v>7.7014901960784314</v>
      </c>
      <c r="C208" s="296">
        <f t="shared" si="18"/>
        <v>8.0772352941176475</v>
      </c>
      <c r="D208" s="296">
        <f t="shared" si="18"/>
        <v>8.2086176470588228</v>
      </c>
      <c r="E208" s="296">
        <f t="shared" si="18"/>
        <v>8.2707784313725483</v>
      </c>
      <c r="F208" s="296">
        <f t="shared" si="18"/>
        <v>8.3419411764705877</v>
      </c>
      <c r="G208" s="296">
        <f t="shared" si="18"/>
        <v>8.4938431372549008</v>
      </c>
      <c r="H208" s="296">
        <f t="shared" si="18"/>
        <v>8.2186568627450995</v>
      </c>
      <c r="I208" s="296">
        <f t="shared" si="18"/>
        <v>8.1544460784313717</v>
      </c>
      <c r="J208" s="296">
        <f t="shared" si="18"/>
        <v>8.3224049019607822</v>
      </c>
      <c r="K208" s="296">
        <f t="shared" si="18"/>
        <v>8.0960960784313727</v>
      </c>
      <c r="L208" s="296">
        <f t="shared" si="18"/>
        <v>7.8823333333333334</v>
      </c>
      <c r="M208" s="297">
        <f t="shared" si="18"/>
        <v>7.9092029411764706</v>
      </c>
      <c r="N208" s="285"/>
      <c r="O208" s="301" t="s">
        <v>239</v>
      </c>
      <c r="P208" s="296">
        <f>(P36/1000)/1.02</f>
        <v>8.0451960784313741</v>
      </c>
      <c r="Q208" s="296">
        <f>(Q36/1000)/1.02</f>
        <v>8.3601960784313718</v>
      </c>
      <c r="R208" s="296">
        <f>(R36/1000)/1.02</f>
        <v>8.2281372549019611</v>
      </c>
      <c r="S208" s="297">
        <f>(S36/1000)/1.02</f>
        <v>7.9619607843137254</v>
      </c>
      <c r="T208" s="278"/>
      <c r="U208" s="301" t="s">
        <v>239</v>
      </c>
      <c r="V208" s="296">
        <f>(V36/1000)/1.02</f>
        <v>8.2056862745098034</v>
      </c>
      <c r="W208" s="297">
        <f>(W36/1000)/1.02</f>
        <v>8.0950000000000006</v>
      </c>
      <c r="X208" s="278"/>
      <c r="Y208" s="301" t="s">
        <v>239</v>
      </c>
      <c r="Z208" s="297">
        <f>(Z36/1000)/1.02</f>
        <v>8.1538588235294114</v>
      </c>
    </row>
    <row r="209" spans="1:26" ht="13.5" customHeight="1">
      <c r="A209" s="304" t="s">
        <v>240</v>
      </c>
      <c r="B209" s="281">
        <f t="shared" ref="B209:M209" si="19">(B37/1000)/1.02</f>
        <v>8.8632529411764711</v>
      </c>
      <c r="C209" s="281">
        <f t="shared" si="19"/>
        <v>9.1227509803921567</v>
      </c>
      <c r="D209" s="281">
        <f t="shared" si="19"/>
        <v>9.2885764705882341</v>
      </c>
      <c r="E209" s="281">
        <f t="shared" si="19"/>
        <v>9.3338401960784303</v>
      </c>
      <c r="F209" s="281">
        <f t="shared" si="19"/>
        <v>9.3554705882352938</v>
      </c>
      <c r="G209" s="281">
        <f t="shared" si="19"/>
        <v>9.4560107843137242</v>
      </c>
      <c r="H209" s="281">
        <f t="shared" si="19"/>
        <v>9.2511235294117657</v>
      </c>
      <c r="I209" s="281">
        <f t="shared" si="19"/>
        <v>9.1067490196078431</v>
      </c>
      <c r="J209" s="281">
        <f t="shared" si="19"/>
        <v>9.2608029411764701</v>
      </c>
      <c r="K209" s="281">
        <f t="shared" si="19"/>
        <v>9.0732852941176478</v>
      </c>
      <c r="L209" s="281">
        <f t="shared" si="19"/>
        <v>8.975811764705881</v>
      </c>
      <c r="M209" s="302">
        <f t="shared" si="19"/>
        <v>8.9084127450980404</v>
      </c>
      <c r="N209" s="285"/>
      <c r="O209" s="298" t="s">
        <v>240</v>
      </c>
      <c r="P209" s="281">
        <f>(P37/1000)/1.02</f>
        <v>9.135883333333334</v>
      </c>
      <c r="Q209" s="281">
        <f>(Q37/1000)/1.02</f>
        <v>9.3762676470588247</v>
      </c>
      <c r="R209" s="281">
        <f>(R37/1000)/1.02</f>
        <v>9.1997500000000016</v>
      </c>
      <c r="S209" s="302">
        <f>(S37/1000)/1.02</f>
        <v>8.9855892156862733</v>
      </c>
      <c r="T209" s="278"/>
      <c r="U209" s="298" t="s">
        <v>240</v>
      </c>
      <c r="V209" s="281">
        <f>(V37/1000)/1.02</f>
        <v>9.26042156862745</v>
      </c>
      <c r="W209" s="302">
        <f>(W37/1000)/1.02</f>
        <v>9.0954460784313724</v>
      </c>
      <c r="X209" s="278"/>
      <c r="Y209" s="298" t="s">
        <v>240</v>
      </c>
      <c r="Z209" s="302">
        <f>(Z37/1000)/1.02</f>
        <v>9.182716666666666</v>
      </c>
    </row>
    <row r="210" spans="1:26" ht="12.75" customHeight="1">
      <c r="A210" s="298" t="s">
        <v>241</v>
      </c>
      <c r="B210" s="281">
        <f t="shared" ref="B210:M210" si="20">(B38/1000)/1.02</f>
        <v>8.7016774509803909</v>
      </c>
      <c r="C210" s="281">
        <f t="shared" si="20"/>
        <v>8.9573666666666671</v>
      </c>
      <c r="D210" s="281">
        <f t="shared" si="20"/>
        <v>9.0764686274509785</v>
      </c>
      <c r="E210" s="281">
        <f t="shared" si="20"/>
        <v>9.19746274509804</v>
      </c>
      <c r="F210" s="281">
        <f t="shared" si="20"/>
        <v>9.3189313725490184</v>
      </c>
      <c r="G210" s="281">
        <f t="shared" si="20"/>
        <v>9.4013421568627464</v>
      </c>
      <c r="H210" s="281">
        <f t="shared" si="20"/>
        <v>9.2704990196078434</v>
      </c>
      <c r="I210" s="281">
        <f t="shared" si="20"/>
        <v>9.2428901960784309</v>
      </c>
      <c r="J210" s="281">
        <f t="shared" si="20"/>
        <v>9.3429078431372545</v>
      </c>
      <c r="K210" s="281">
        <f t="shared" si="20"/>
        <v>9.2044745098039211</v>
      </c>
      <c r="L210" s="281">
        <f t="shared" si="20"/>
        <v>8.9246313725490189</v>
      </c>
      <c r="M210" s="302">
        <f t="shared" si="20"/>
        <v>8.9118931372549017</v>
      </c>
      <c r="N210" s="314"/>
      <c r="O210" s="298" t="s">
        <v>241</v>
      </c>
      <c r="P210" s="281">
        <f>(P38/1000)/1.02</f>
        <v>8.9616411764705877</v>
      </c>
      <c r="Q210" s="281">
        <f>(Q38/1000)/1.02</f>
        <v>9.3103431372549004</v>
      </c>
      <c r="R210" s="281">
        <f>(R38/1000)/1.02</f>
        <v>9.2893882352941173</v>
      </c>
      <c r="S210" s="302">
        <f>(S38/1000)/1.02</f>
        <v>9.0199588235294108</v>
      </c>
      <c r="T210" s="278"/>
      <c r="U210" s="298" t="s">
        <v>241</v>
      </c>
      <c r="V210" s="281">
        <f>(V38/1000)/1.02</f>
        <v>9.1845509803921566</v>
      </c>
      <c r="W210" s="302">
        <f>(W38/1000)/1.02</f>
        <v>9.1579852941176476</v>
      </c>
      <c r="X210" s="278"/>
      <c r="Y210" s="298" t="s">
        <v>241</v>
      </c>
      <c r="Z210" s="302">
        <f>(Z38/1000)/1.02</f>
        <v>9.1715568627450974</v>
      </c>
    </row>
    <row r="211" spans="1:26" ht="11.25" customHeight="1">
      <c r="A211" s="298" t="s">
        <v>242</v>
      </c>
      <c r="B211" s="281">
        <f t="shared" ref="B211:M211" si="21">(B39/1000)/1.02</f>
        <v>7.2829117647058821</v>
      </c>
      <c r="C211" s="281">
        <f t="shared" si="21"/>
        <v>6.3725490196078427</v>
      </c>
      <c r="D211" s="281">
        <f t="shared" si="21"/>
        <v>7.6731872549019604</v>
      </c>
      <c r="E211" s="281">
        <f t="shared" si="21"/>
        <v>0</v>
      </c>
      <c r="F211" s="281">
        <f t="shared" si="21"/>
        <v>7.7891470588235299</v>
      </c>
      <c r="G211" s="281">
        <f t="shared" si="21"/>
        <v>0</v>
      </c>
      <c r="H211" s="281">
        <f t="shared" si="21"/>
        <v>7.3950147058823523</v>
      </c>
      <c r="I211" s="281">
        <f t="shared" si="21"/>
        <v>0</v>
      </c>
      <c r="J211" s="281">
        <f t="shared" si="21"/>
        <v>7.2098039215686276</v>
      </c>
      <c r="K211" s="281">
        <f t="shared" si="21"/>
        <v>8.0326862745098051</v>
      </c>
      <c r="L211" s="281">
        <f t="shared" si="21"/>
        <v>7.4310029411764704</v>
      </c>
      <c r="M211" s="302">
        <f t="shared" si="21"/>
        <v>7.2747784313725488</v>
      </c>
      <c r="N211" s="314"/>
      <c r="O211" s="298" t="s">
        <v>242</v>
      </c>
      <c r="P211" s="281">
        <f>(P39/1000)/1.02</f>
        <v>6.7042931372549015</v>
      </c>
      <c r="Q211" s="281">
        <f>(Q39/1000)/1.02</f>
        <v>7.7891499999999994</v>
      </c>
      <c r="R211" s="281">
        <f>(R39/1000)/1.02</f>
        <v>7.3005450980392146</v>
      </c>
      <c r="S211" s="302">
        <f>(S39/1000)/1.02</f>
        <v>7.4371490196078422</v>
      </c>
      <c r="T211" s="278"/>
      <c r="U211" s="298" t="s">
        <v>242</v>
      </c>
      <c r="V211" s="281">
        <f>(V39/1000)/1.02</f>
        <v>6.9710245098039207</v>
      </c>
      <c r="W211" s="302">
        <f>(W39/1000)/1.02</f>
        <v>7.4060264705882348</v>
      </c>
      <c r="X211" s="278"/>
      <c r="Y211" s="298" t="s">
        <v>242</v>
      </c>
      <c r="Z211" s="302">
        <f>(Z39/1000)/1.02</f>
        <v>7.2210166666666664</v>
      </c>
    </row>
    <row r="212" spans="1:26" ht="10.5" customHeight="1">
      <c r="A212" s="298" t="s">
        <v>98</v>
      </c>
      <c r="B212" s="281">
        <f t="shared" ref="B212:M212" si="22">(B40/1000)/1.02</f>
        <v>6.6249460784313721</v>
      </c>
      <c r="C212" s="281">
        <f t="shared" si="22"/>
        <v>6.8809509803921562</v>
      </c>
      <c r="D212" s="281">
        <f t="shared" si="22"/>
        <v>7.1858039215686276</v>
      </c>
      <c r="E212" s="281">
        <f t="shared" si="22"/>
        <v>7.1838019607843133</v>
      </c>
      <c r="F212" s="281">
        <f t="shared" si="22"/>
        <v>7.2603823529411766</v>
      </c>
      <c r="G212" s="281">
        <f t="shared" si="22"/>
        <v>7.4546519607843136</v>
      </c>
      <c r="H212" s="281">
        <f t="shared" si="22"/>
        <v>7.1973872549019609</v>
      </c>
      <c r="I212" s="281">
        <f t="shared" si="22"/>
        <v>7.0018431372549026</v>
      </c>
      <c r="J212" s="281">
        <f t="shared" si="22"/>
        <v>7.148703921568627</v>
      </c>
      <c r="K212" s="281">
        <f t="shared" si="22"/>
        <v>7.0485323529411756</v>
      </c>
      <c r="L212" s="281">
        <f t="shared" si="22"/>
        <v>6.8131823529411761</v>
      </c>
      <c r="M212" s="302">
        <f t="shared" si="22"/>
        <v>6.6564019607843132</v>
      </c>
      <c r="N212" s="314"/>
      <c r="O212" s="298" t="s">
        <v>98</v>
      </c>
      <c r="P212" s="281">
        <f>(P40/1000)/1.02</f>
        <v>6.9485568627450975</v>
      </c>
      <c r="Q212" s="281">
        <f>(Q40/1000)/1.02</f>
        <v>7.2868666666666666</v>
      </c>
      <c r="R212" s="281">
        <f>(R40/1000)/1.02</f>
        <v>7.1123627450980385</v>
      </c>
      <c r="S212" s="302">
        <f>(S40/1000)/1.02</f>
        <v>6.8568529411764709</v>
      </c>
      <c r="T212" s="278"/>
      <c r="U212" s="298" t="s">
        <v>98</v>
      </c>
      <c r="V212" s="281">
        <f>(V40/1000)/1.02</f>
        <v>7.1153627450980395</v>
      </c>
      <c r="W212" s="302">
        <f>(W40/1000)/1.02</f>
        <v>6.9821901960784309</v>
      </c>
      <c r="X212" s="278"/>
      <c r="Y212" s="298" t="s">
        <v>98</v>
      </c>
      <c r="Z212" s="302">
        <f>(Z40/1000)/1.02</f>
        <v>7.0545421568627447</v>
      </c>
    </row>
    <row r="213" spans="1:26" ht="14.25" thickBot="1">
      <c r="A213" s="301" t="s">
        <v>243</v>
      </c>
      <c r="B213" s="305">
        <f t="shared" ref="B213:M213" si="23">(B41/1000)/1.02</f>
        <v>7.5596872549019611</v>
      </c>
      <c r="C213" s="305">
        <f t="shared" si="23"/>
        <v>7.7057607843137248</v>
      </c>
      <c r="D213" s="305">
        <f t="shared" si="23"/>
        <v>7.7938862745098039</v>
      </c>
      <c r="E213" s="305">
        <f t="shared" si="23"/>
        <v>7.8368156862745089</v>
      </c>
      <c r="F213" s="305">
        <f t="shared" si="23"/>
        <v>7.8606470588235284</v>
      </c>
      <c r="G213" s="305">
        <f t="shared" si="23"/>
        <v>7.992210784313726</v>
      </c>
      <c r="H213" s="305">
        <f t="shared" si="23"/>
        <v>7.8996264705882338</v>
      </c>
      <c r="I213" s="305">
        <f t="shared" si="23"/>
        <v>7.7874558823529405</v>
      </c>
      <c r="J213" s="305">
        <f t="shared" si="23"/>
        <v>7.879873529411765</v>
      </c>
      <c r="K213" s="305">
        <f t="shared" si="23"/>
        <v>7.8084147058823525</v>
      </c>
      <c r="L213" s="305">
        <f t="shared" si="23"/>
        <v>7.5945509803921567</v>
      </c>
      <c r="M213" s="306">
        <f t="shared" si="23"/>
        <v>7.63088431372549</v>
      </c>
      <c r="N213" s="314"/>
      <c r="O213" s="301" t="s">
        <v>243</v>
      </c>
      <c r="P213" s="305">
        <f>(P41/1000)/1.02</f>
        <v>7.7120196078431373</v>
      </c>
      <c r="Q213" s="305">
        <f>(Q41/1000)/1.02</f>
        <v>7.887177450980392</v>
      </c>
      <c r="R213" s="305">
        <f>(R41/1000)/1.02</f>
        <v>7.8512911764705882</v>
      </c>
      <c r="S213" s="306">
        <f>(S41/1000)/1.02</f>
        <v>7.681692156862745</v>
      </c>
      <c r="T213" s="278"/>
      <c r="U213" s="301" t="s">
        <v>243</v>
      </c>
      <c r="V213" s="305">
        <f>(V41/1000)/1.02</f>
        <v>7.8028460784313731</v>
      </c>
      <c r="W213" s="306">
        <f>(W41/1000)/1.02</f>
        <v>7.7634950980392157</v>
      </c>
      <c r="X213" s="278"/>
      <c r="Y213" s="301" t="s">
        <v>243</v>
      </c>
      <c r="Z213" s="306">
        <f>(Z41/1000)/1.02</f>
        <v>7.7837519607843131</v>
      </c>
    </row>
    <row r="214" spans="1:26" ht="13.5">
      <c r="A214" s="278"/>
      <c r="B214" s="278"/>
      <c r="C214" s="278"/>
      <c r="D214" s="278"/>
      <c r="E214" s="278"/>
      <c r="F214" s="278"/>
      <c r="G214" s="278"/>
      <c r="H214" s="278"/>
      <c r="I214" s="278"/>
      <c r="J214" s="278"/>
      <c r="K214" s="278"/>
      <c r="L214" s="278"/>
      <c r="M214" s="278"/>
      <c r="N214" s="314"/>
      <c r="O214" s="315"/>
      <c r="P214" s="280"/>
      <c r="Q214" s="281"/>
      <c r="R214" s="281"/>
      <c r="S214" s="281"/>
      <c r="T214" s="281"/>
      <c r="U214" s="281"/>
      <c r="V214" s="281"/>
      <c r="W214" s="281"/>
      <c r="X214" s="281"/>
      <c r="Y214" s="281"/>
      <c r="Z214" s="285"/>
    </row>
    <row r="215" spans="1:26" ht="16.5" thickBot="1">
      <c r="A215" s="284">
        <v>2007</v>
      </c>
      <c r="B215" s="278"/>
      <c r="C215" s="278"/>
      <c r="D215" s="278"/>
      <c r="E215" s="278"/>
      <c r="F215" s="278"/>
      <c r="G215" s="278"/>
      <c r="H215" s="278"/>
      <c r="I215" s="278"/>
      <c r="J215" s="278"/>
      <c r="K215" s="278"/>
      <c r="L215" s="278"/>
      <c r="M215" s="283" t="s">
        <v>247</v>
      </c>
      <c r="N215" s="314"/>
      <c r="O215" s="284">
        <v>2007</v>
      </c>
      <c r="P215" s="286" t="s">
        <v>217</v>
      </c>
      <c r="Q215" s="286"/>
      <c r="R215" s="286"/>
      <c r="S215" s="286"/>
      <c r="T215" s="278"/>
      <c r="U215" s="284">
        <v>2007</v>
      </c>
      <c r="V215" s="286" t="s">
        <v>218</v>
      </c>
      <c r="W215" s="286"/>
      <c r="X215" s="278"/>
      <c r="Y215" s="284">
        <v>2007</v>
      </c>
      <c r="Z215" s="278"/>
    </row>
    <row r="216" spans="1:26" ht="14.25" thickBot="1">
      <c r="A216" s="291"/>
      <c r="B216" s="292" t="s">
        <v>220</v>
      </c>
      <c r="C216" s="292" t="s">
        <v>221</v>
      </c>
      <c r="D216" s="292" t="s">
        <v>222</v>
      </c>
      <c r="E216" s="292" t="s">
        <v>223</v>
      </c>
      <c r="F216" s="292" t="s">
        <v>224</v>
      </c>
      <c r="G216" s="292" t="s">
        <v>225</v>
      </c>
      <c r="H216" s="292" t="s">
        <v>226</v>
      </c>
      <c r="I216" s="292" t="s">
        <v>227</v>
      </c>
      <c r="J216" s="292" t="s">
        <v>228</v>
      </c>
      <c r="K216" s="292" t="s">
        <v>229</v>
      </c>
      <c r="L216" s="292" t="s">
        <v>230</v>
      </c>
      <c r="M216" s="293" t="s">
        <v>231</v>
      </c>
      <c r="N216" s="278"/>
      <c r="O216" s="291"/>
      <c r="P216" s="292" t="s">
        <v>232</v>
      </c>
      <c r="Q216" s="292" t="s">
        <v>233</v>
      </c>
      <c r="R216" s="292" t="s">
        <v>234</v>
      </c>
      <c r="S216" s="293" t="s">
        <v>235</v>
      </c>
      <c r="T216" s="278"/>
      <c r="U216" s="291"/>
      <c r="V216" s="292" t="s">
        <v>236</v>
      </c>
      <c r="W216" s="293" t="s">
        <v>237</v>
      </c>
      <c r="X216" s="278"/>
      <c r="Y216" s="291"/>
      <c r="Z216" s="294" t="s">
        <v>238</v>
      </c>
    </row>
    <row r="217" spans="1:26" ht="13.5" thickBot="1">
      <c r="A217" s="304" t="s">
        <v>239</v>
      </c>
      <c r="B217" s="296">
        <f t="shared" ref="B217:M217" si="24">(B45/1000)/1.02</f>
        <v>8.1373411764705885</v>
      </c>
      <c r="C217" s="296">
        <f t="shared" si="24"/>
        <v>8.2883039215686267</v>
      </c>
      <c r="D217" s="296">
        <f t="shared" si="24"/>
        <v>8.2255392156862737</v>
      </c>
      <c r="E217" s="296">
        <f t="shared" si="24"/>
        <v>8.1022411764705886</v>
      </c>
      <c r="F217" s="296">
        <f t="shared" si="24"/>
        <v>7.823078431372549</v>
      </c>
      <c r="G217" s="296">
        <f t="shared" si="24"/>
        <v>7.7247352941176466</v>
      </c>
      <c r="H217" s="296">
        <f t="shared" si="24"/>
        <v>7.6790784313725489</v>
      </c>
      <c r="I217" s="296">
        <f t="shared" si="24"/>
        <v>7.9253431372549015</v>
      </c>
      <c r="J217" s="296">
        <f t="shared" si="24"/>
        <v>8.0726862745098042</v>
      </c>
      <c r="K217" s="296">
        <f t="shared" si="24"/>
        <v>7.7459117647058822</v>
      </c>
      <c r="L217" s="296">
        <f t="shared" si="24"/>
        <v>7.4972352941176474</v>
      </c>
      <c r="M217" s="297">
        <f t="shared" si="24"/>
        <v>7.5499637254901959</v>
      </c>
      <c r="N217" s="278"/>
      <c r="O217" s="301" t="s">
        <v>239</v>
      </c>
      <c r="P217" s="296">
        <f>(P45/1000)/1.02</f>
        <v>8.2173431372549022</v>
      </c>
      <c r="Q217" s="296">
        <f>(Q45/1000)/1.02</f>
        <v>7.8720686274509806</v>
      </c>
      <c r="R217" s="296">
        <f>(R45/1000)/1.02</f>
        <v>7.905343137254901</v>
      </c>
      <c r="S217" s="297">
        <f>(S45/1000)/1.02</f>
        <v>7.6096911764705881</v>
      </c>
      <c r="T217" s="278"/>
      <c r="U217" s="301" t="s">
        <v>239</v>
      </c>
      <c r="V217" s="296">
        <f>(V45/1000)/1.02</f>
        <v>8.0426764705882352</v>
      </c>
      <c r="W217" s="297">
        <f>(W45/1000)/1.02</f>
        <v>7.7549147058823529</v>
      </c>
      <c r="X217" s="278"/>
      <c r="Y217" s="301" t="s">
        <v>239</v>
      </c>
      <c r="Z217" s="297">
        <f>(Z45/1000)/1.02</f>
        <v>7.8938803921568619</v>
      </c>
    </row>
    <row r="218" spans="1:26">
      <c r="A218" s="304" t="s">
        <v>240</v>
      </c>
      <c r="B218" s="281">
        <f t="shared" ref="B218:M218" si="25">(B46/1000)/1.02</f>
        <v>9.1444313725490201</v>
      </c>
      <c r="C218" s="281">
        <f t="shared" si="25"/>
        <v>9.1494529411764685</v>
      </c>
      <c r="D218" s="281">
        <f t="shared" si="25"/>
        <v>9.0296225490196083</v>
      </c>
      <c r="E218" s="281">
        <f t="shared" si="25"/>
        <v>8.9527392156862735</v>
      </c>
      <c r="F218" s="281">
        <f t="shared" si="25"/>
        <v>8.6643617647058804</v>
      </c>
      <c r="G218" s="281">
        <f t="shared" si="25"/>
        <v>8.4870754901960765</v>
      </c>
      <c r="H218" s="281">
        <f t="shared" si="25"/>
        <v>8.3744009803921564</v>
      </c>
      <c r="I218" s="281">
        <f t="shared" si="25"/>
        <v>8.6988029411764725</v>
      </c>
      <c r="J218" s="281">
        <f t="shared" si="25"/>
        <v>8.7344754901960791</v>
      </c>
      <c r="K218" s="281">
        <f t="shared" si="25"/>
        <v>8.4917999999999996</v>
      </c>
      <c r="L218" s="281">
        <f t="shared" si="25"/>
        <v>8.326375490196078</v>
      </c>
      <c r="M218" s="302">
        <f t="shared" si="25"/>
        <v>8.3652411764705885</v>
      </c>
      <c r="N218" s="278"/>
      <c r="O218" s="298" t="s">
        <v>240</v>
      </c>
      <c r="P218" s="281">
        <f>(P46/1000)/1.02</f>
        <v>9.1065754901960787</v>
      </c>
      <c r="Q218" s="281">
        <f>(Q46/1000)/1.02</f>
        <v>8.6963303921568613</v>
      </c>
      <c r="R218" s="281">
        <f>(R46/1000)/1.02</f>
        <v>8.6213470588235293</v>
      </c>
      <c r="S218" s="302">
        <f>(S46/1000)/1.02</f>
        <v>8.3996637254901945</v>
      </c>
      <c r="T218" s="278"/>
      <c r="U218" s="298" t="s">
        <v>240</v>
      </c>
      <c r="V218" s="281">
        <f>(V46/1000)/1.02</f>
        <v>8.9084441176470577</v>
      </c>
      <c r="W218" s="302">
        <f>(W46/1000)/1.02</f>
        <v>8.510273529411764</v>
      </c>
      <c r="X218" s="278"/>
      <c r="Y218" s="298" t="s">
        <v>240</v>
      </c>
      <c r="Z218" s="302">
        <f>(Z46/1000)/1.02</f>
        <v>8.7074843137254909</v>
      </c>
    </row>
    <row r="219" spans="1:26">
      <c r="A219" s="298" t="s">
        <v>241</v>
      </c>
      <c r="B219" s="281">
        <f t="shared" ref="B219:M219" si="26">(B47/1000)/1.02</f>
        <v>9.1556549019607836</v>
      </c>
      <c r="C219" s="281">
        <f t="shared" si="26"/>
        <v>9.1991549019607852</v>
      </c>
      <c r="D219" s="281">
        <f t="shared" si="26"/>
        <v>8.9179843137254888</v>
      </c>
      <c r="E219" s="281">
        <f t="shared" si="26"/>
        <v>8.9250745098039204</v>
      </c>
      <c r="F219" s="281">
        <f t="shared" si="26"/>
        <v>8.5559274509803913</v>
      </c>
      <c r="G219" s="281">
        <f t="shared" si="26"/>
        <v>8.519096078431371</v>
      </c>
      <c r="H219" s="281">
        <f t="shared" si="26"/>
        <v>8.5406833333333321</v>
      </c>
      <c r="I219" s="281">
        <f t="shared" si="26"/>
        <v>8.7101892156862739</v>
      </c>
      <c r="J219" s="281">
        <f t="shared" si="26"/>
        <v>8.8196990196078424</v>
      </c>
      <c r="K219" s="281">
        <f t="shared" si="26"/>
        <v>8.4837754901960771</v>
      </c>
      <c r="L219" s="281">
        <f t="shared" si="26"/>
        <v>8.1424372549019619</v>
      </c>
      <c r="M219" s="302">
        <f t="shared" si="26"/>
        <v>8.2343137254901944</v>
      </c>
      <c r="N219" s="278"/>
      <c r="O219" s="298" t="s">
        <v>241</v>
      </c>
      <c r="P219" s="281">
        <f>(P47/1000)/1.02</f>
        <v>9.0736980392156852</v>
      </c>
      <c r="Q219" s="281">
        <f>(Q47/1000)/1.02</f>
        <v>8.6545715686274516</v>
      </c>
      <c r="R219" s="281">
        <f>(R47/1000)/1.02</f>
        <v>8.6995411764705874</v>
      </c>
      <c r="S219" s="302">
        <f>(S47/1000)/1.02</f>
        <v>8.3020715686274489</v>
      </c>
      <c r="T219" s="278"/>
      <c r="U219" s="298" t="s">
        <v>241</v>
      </c>
      <c r="V219" s="281">
        <f>(V47/1000)/1.02</f>
        <v>8.8506715686274511</v>
      </c>
      <c r="W219" s="302">
        <f>(W47/1000)/1.02</f>
        <v>8.535207843137254</v>
      </c>
      <c r="X219" s="278"/>
      <c r="Y219" s="298" t="s">
        <v>241</v>
      </c>
      <c r="Z219" s="302">
        <f>(Z47/1000)/1.02</f>
        <v>8.6916598039215689</v>
      </c>
    </row>
    <row r="220" spans="1:26">
      <c r="A220" s="298" t="s">
        <v>242</v>
      </c>
      <c r="B220" s="281">
        <f t="shared" ref="B220:M220" si="27">(B48/1000)/1.02</f>
        <v>0</v>
      </c>
      <c r="C220" s="281">
        <f t="shared" si="27"/>
        <v>0</v>
      </c>
      <c r="D220" s="281">
        <f t="shared" si="27"/>
        <v>7.7695117647058822</v>
      </c>
      <c r="E220" s="281">
        <f t="shared" si="27"/>
        <v>8.7255882352941168</v>
      </c>
      <c r="F220" s="281">
        <f t="shared" si="27"/>
        <v>7.5831235294117647</v>
      </c>
      <c r="G220" s="281">
        <f t="shared" si="27"/>
        <v>6.6365490196078429</v>
      </c>
      <c r="H220" s="281">
        <f t="shared" si="27"/>
        <v>0</v>
      </c>
      <c r="I220" s="281">
        <f t="shared" si="27"/>
        <v>7.1715686274509807</v>
      </c>
      <c r="J220" s="281">
        <f t="shared" si="27"/>
        <v>7.9031568627450985</v>
      </c>
      <c r="K220" s="281">
        <f t="shared" si="27"/>
        <v>7.4460784313725483</v>
      </c>
      <c r="L220" s="281">
        <f t="shared" si="27"/>
        <v>8.1683421568627441</v>
      </c>
      <c r="M220" s="302">
        <f t="shared" si="27"/>
        <v>6.3627450980392162</v>
      </c>
      <c r="N220" s="278"/>
      <c r="O220" s="298" t="s">
        <v>242</v>
      </c>
      <c r="P220" s="281">
        <f>(P48/1000)/1.02</f>
        <v>7.7695117647058822</v>
      </c>
      <c r="Q220" s="281">
        <f>(Q48/1000)/1.02</f>
        <v>7.3865137254901949</v>
      </c>
      <c r="R220" s="281">
        <f>(R48/1000)/1.02</f>
        <v>7.4058852941176472</v>
      </c>
      <c r="S220" s="302">
        <f>(S48/1000)/1.02</f>
        <v>7.219414705882353</v>
      </c>
      <c r="T220" s="278"/>
      <c r="U220" s="298" t="s">
        <v>242</v>
      </c>
      <c r="V220" s="281">
        <f>(V48/1000)/1.02</f>
        <v>7.4187343137254906</v>
      </c>
      <c r="W220" s="302">
        <f>(W48/1000)/1.02</f>
        <v>7.2820166666666664</v>
      </c>
      <c r="X220" s="278"/>
      <c r="Y220" s="298" t="s">
        <v>242</v>
      </c>
      <c r="Z220" s="302">
        <f>(Z48/1000)/1.02</f>
        <v>7.3973127450980387</v>
      </c>
    </row>
    <row r="221" spans="1:26">
      <c r="A221" s="298" t="s">
        <v>98</v>
      </c>
      <c r="B221" s="281">
        <f t="shared" ref="B221:M221" si="28">(B49/1000)/1.02</f>
        <v>6.8734794117647047</v>
      </c>
      <c r="C221" s="281">
        <f t="shared" si="28"/>
        <v>7.1400980392156859</v>
      </c>
      <c r="D221" s="281">
        <f t="shared" si="28"/>
        <v>7.2062117647058823</v>
      </c>
      <c r="E221" s="281">
        <f t="shared" si="28"/>
        <v>7.141283333333333</v>
      </c>
      <c r="F221" s="281">
        <f t="shared" si="28"/>
        <v>6.9524372549019606</v>
      </c>
      <c r="G221" s="281">
        <f t="shared" si="28"/>
        <v>6.9182009803921565</v>
      </c>
      <c r="H221" s="281">
        <f t="shared" si="28"/>
        <v>6.9095705882352938</v>
      </c>
      <c r="I221" s="281">
        <f t="shared" si="28"/>
        <v>7.0804519607843135</v>
      </c>
      <c r="J221" s="281">
        <f t="shared" si="28"/>
        <v>7.3273823529411768</v>
      </c>
      <c r="K221" s="281">
        <f t="shared" si="28"/>
        <v>7.0329401960784317</v>
      </c>
      <c r="L221" s="281">
        <f t="shared" si="28"/>
        <v>6.568514705882353</v>
      </c>
      <c r="M221" s="302">
        <f t="shared" si="28"/>
        <v>6.4174598039215685</v>
      </c>
      <c r="N221" s="278"/>
      <c r="O221" s="298" t="s">
        <v>98</v>
      </c>
      <c r="P221" s="281">
        <f>(P49/1000)/1.02</f>
        <v>7.0719539215686273</v>
      </c>
      <c r="Q221" s="281">
        <f>(Q49/1000)/1.02</f>
        <v>6.9929372549019604</v>
      </c>
      <c r="R221" s="281">
        <f>(R49/1000)/1.02</f>
        <v>7.1132039215686271</v>
      </c>
      <c r="S221" s="302">
        <f>(S49/1000)/1.02</f>
        <v>6.7273019607843141</v>
      </c>
      <c r="T221" s="278"/>
      <c r="U221" s="298" t="s">
        <v>98</v>
      </c>
      <c r="V221" s="281">
        <f>(V49/1000)/1.02</f>
        <v>7.0293000000000001</v>
      </c>
      <c r="W221" s="302">
        <f>(W49/1000)/1.02</f>
        <v>6.9144666666666668</v>
      </c>
      <c r="X221" s="278"/>
      <c r="Y221" s="298" t="s">
        <v>98</v>
      </c>
      <c r="Z221" s="302">
        <f>(Z49/1000)/1.02</f>
        <v>6.9677343137254901</v>
      </c>
    </row>
    <row r="222" spans="1:26" ht="13.5" thickBot="1">
      <c r="A222" s="301" t="s">
        <v>243</v>
      </c>
      <c r="B222" s="305">
        <f t="shared" ref="B222:M222" si="29">(B50/1000)/1.02</f>
        <v>7.7219872549019604</v>
      </c>
      <c r="C222" s="305">
        <f t="shared" si="29"/>
        <v>7.8014392156862735</v>
      </c>
      <c r="D222" s="305">
        <f t="shared" si="29"/>
        <v>7.7725999999999997</v>
      </c>
      <c r="E222" s="305">
        <f t="shared" si="29"/>
        <v>7.6552029411764702</v>
      </c>
      <c r="F222" s="305">
        <f t="shared" si="29"/>
        <v>7.5254499999999993</v>
      </c>
      <c r="G222" s="305">
        <f t="shared" si="29"/>
        <v>7.4891715686274507</v>
      </c>
      <c r="H222" s="305">
        <f t="shared" si="29"/>
        <v>7.4921539215686277</v>
      </c>
      <c r="I222" s="305">
        <f t="shared" si="29"/>
        <v>7.6553264705882347</v>
      </c>
      <c r="J222" s="305">
        <f t="shared" si="29"/>
        <v>7.7673431372549011</v>
      </c>
      <c r="K222" s="305">
        <f t="shared" si="29"/>
        <v>7.5601529411764696</v>
      </c>
      <c r="L222" s="305">
        <f t="shared" si="29"/>
        <v>7.4538480392156865</v>
      </c>
      <c r="M222" s="306">
        <f t="shared" si="29"/>
        <v>7.4491999999999994</v>
      </c>
      <c r="N222" s="278"/>
      <c r="O222" s="301" t="s">
        <v>243</v>
      </c>
      <c r="P222" s="305">
        <f>(P50/1000)/1.02</f>
        <v>7.7654901960784315</v>
      </c>
      <c r="Q222" s="305">
        <f>(Q50/1000)/1.02</f>
        <v>7.550416666666667</v>
      </c>
      <c r="R222" s="305">
        <f>(R50/1000)/1.02</f>
        <v>7.6437117647058823</v>
      </c>
      <c r="S222" s="306">
        <f>(S50/1000)/1.02</f>
        <v>7.4956686274509803</v>
      </c>
      <c r="T222" s="278"/>
      <c r="U222" s="301" t="s">
        <v>243</v>
      </c>
      <c r="V222" s="305">
        <f>(V50/1000)/1.02</f>
        <v>7.6587078431372548</v>
      </c>
      <c r="W222" s="306">
        <f>(W50/1000)/1.02</f>
        <v>7.5666245098039218</v>
      </c>
      <c r="X222" s="278"/>
      <c r="Y222" s="301" t="s">
        <v>243</v>
      </c>
      <c r="Z222" s="306">
        <f>(Z50/1000)/1.02</f>
        <v>7.6116274509803912</v>
      </c>
    </row>
    <row r="223" spans="1:26">
      <c r="E223" s="195"/>
      <c r="F223" s="316"/>
      <c r="M223" s="316"/>
      <c r="O223" s="317"/>
      <c r="P223" s="318"/>
      <c r="Q223" s="308"/>
      <c r="R223" s="308"/>
      <c r="S223" s="308"/>
      <c r="T223" s="308"/>
      <c r="U223" s="308"/>
      <c r="V223" s="308"/>
      <c r="W223" s="308"/>
      <c r="X223" s="308"/>
      <c r="Y223" s="308"/>
      <c r="Z223" s="308"/>
    </row>
    <row r="224" spans="1:26" ht="16.5" thickBot="1">
      <c r="A224" s="284">
        <v>2008</v>
      </c>
      <c r="B224" s="278"/>
      <c r="C224" s="278"/>
      <c r="D224" s="278"/>
      <c r="E224" s="278"/>
      <c r="F224" s="278"/>
      <c r="G224" s="278"/>
      <c r="H224" s="278"/>
      <c r="I224" s="278"/>
      <c r="J224" s="278"/>
      <c r="K224" s="278"/>
      <c r="L224" s="278"/>
      <c r="M224" s="283" t="s">
        <v>247</v>
      </c>
      <c r="O224" s="284">
        <v>2008</v>
      </c>
      <c r="P224" s="286" t="s">
        <v>217</v>
      </c>
      <c r="Q224" s="286"/>
      <c r="R224" s="286"/>
      <c r="S224" s="286"/>
      <c r="T224" s="278"/>
      <c r="U224" s="284">
        <v>2008</v>
      </c>
      <c r="V224" s="286" t="s">
        <v>218</v>
      </c>
      <c r="W224" s="286"/>
      <c r="X224" s="278"/>
      <c r="Y224" s="284">
        <v>2008</v>
      </c>
      <c r="Z224" s="278"/>
    </row>
    <row r="225" spans="1:27" ht="14.25" thickBot="1">
      <c r="A225" s="291"/>
      <c r="B225" s="292" t="s">
        <v>220</v>
      </c>
      <c r="C225" s="292" t="s">
        <v>221</v>
      </c>
      <c r="D225" s="292" t="s">
        <v>222</v>
      </c>
      <c r="E225" s="292" t="s">
        <v>223</v>
      </c>
      <c r="F225" s="292" t="s">
        <v>224</v>
      </c>
      <c r="G225" s="292" t="s">
        <v>225</v>
      </c>
      <c r="H225" s="292" t="s">
        <v>226</v>
      </c>
      <c r="I225" s="292" t="s">
        <v>227</v>
      </c>
      <c r="J225" s="292" t="s">
        <v>228</v>
      </c>
      <c r="K225" s="292" t="s">
        <v>229</v>
      </c>
      <c r="L225" s="292" t="s">
        <v>230</v>
      </c>
      <c r="M225" s="293" t="s">
        <v>231</v>
      </c>
      <c r="O225" s="291"/>
      <c r="P225" s="292" t="s">
        <v>232</v>
      </c>
      <c r="Q225" s="292" t="s">
        <v>233</v>
      </c>
      <c r="R225" s="292" t="s">
        <v>234</v>
      </c>
      <c r="S225" s="293" t="s">
        <v>235</v>
      </c>
      <c r="T225" s="278"/>
      <c r="U225" s="291"/>
      <c r="V225" s="292" t="s">
        <v>236</v>
      </c>
      <c r="W225" s="293" t="s">
        <v>237</v>
      </c>
      <c r="X225" s="278"/>
      <c r="Y225" s="291"/>
      <c r="Z225" s="294" t="s">
        <v>238</v>
      </c>
    </row>
    <row r="226" spans="1:27" ht="13.5" thickBot="1">
      <c r="A226" s="304" t="s">
        <v>239</v>
      </c>
      <c r="B226" s="296">
        <f t="shared" ref="B226:M226" si="30">(B54/1000)/1.02</f>
        <v>7.9709607843137258</v>
      </c>
      <c r="C226" s="296">
        <f t="shared" si="30"/>
        <v>8.0775294117647061</v>
      </c>
      <c r="D226" s="296">
        <f t="shared" si="30"/>
        <v>8.0612352941176475</v>
      </c>
      <c r="E226" s="296">
        <f t="shared" si="30"/>
        <v>8.0661568627450979</v>
      </c>
      <c r="F226" s="296">
        <f t="shared" si="30"/>
        <v>8.0794411764705885</v>
      </c>
      <c r="G226" s="296">
        <f t="shared" si="30"/>
        <v>8.2769215686274489</v>
      </c>
      <c r="H226" s="296">
        <f t="shared" si="30"/>
        <v>7.8959656862745105</v>
      </c>
      <c r="I226" s="296">
        <f t="shared" si="30"/>
        <v>7.943559803921568</v>
      </c>
      <c r="J226" s="296">
        <f t="shared" si="30"/>
        <v>8.1213725490196076</v>
      </c>
      <c r="K226" s="296">
        <f t="shared" si="30"/>
        <v>8.0958823529411763</v>
      </c>
      <c r="L226" s="296">
        <f t="shared" si="30"/>
        <v>8.0029411764705891</v>
      </c>
      <c r="M226" s="296">
        <f t="shared" si="30"/>
        <v>8.2403333333333322</v>
      </c>
      <c r="O226" s="301" t="s">
        <v>239</v>
      </c>
      <c r="P226" s="296">
        <f>(P54/1000)/1.02</f>
        <v>8.035382352941177</v>
      </c>
      <c r="Q226" s="296">
        <f>(Q54/1000)/1.02</f>
        <v>8.1366470588235291</v>
      </c>
      <c r="R226" s="296">
        <f>(R54/1000)/1.02</f>
        <v>7.9881372549019609</v>
      </c>
      <c r="S226" s="297">
        <f>(S54/1000)/1.02</f>
        <v>8.1069607843137259</v>
      </c>
      <c r="T226" s="278"/>
      <c r="U226" s="301" t="s">
        <v>239</v>
      </c>
      <c r="V226" s="296">
        <f>(V54/1000)/1.02</f>
        <v>8.0882843137254898</v>
      </c>
      <c r="W226" s="297">
        <f>(W54/1000)/1.02</f>
        <v>8.0514705882352935</v>
      </c>
      <c r="X226" s="278"/>
      <c r="Y226" s="301" t="s">
        <v>239</v>
      </c>
      <c r="Z226" s="297">
        <f>(Z54/1000)/1.02</f>
        <v>8.070333333333334</v>
      </c>
    </row>
    <row r="227" spans="1:27">
      <c r="A227" s="304" t="s">
        <v>240</v>
      </c>
      <c r="B227" s="281">
        <f t="shared" ref="B227:M227" si="31">(B55/1000)/1.02</f>
        <v>8.8219941176470584</v>
      </c>
      <c r="C227" s="281">
        <f t="shared" si="31"/>
        <v>8.7497774509803925</v>
      </c>
      <c r="D227" s="281">
        <f t="shared" si="31"/>
        <v>8.6568049019607862</v>
      </c>
      <c r="E227" s="281">
        <f t="shared" si="31"/>
        <v>8.7103470588235297</v>
      </c>
      <c r="F227" s="281">
        <f t="shared" si="31"/>
        <v>8.6891049019607856</v>
      </c>
      <c r="G227" s="281">
        <f t="shared" si="31"/>
        <v>8.8501519607843147</v>
      </c>
      <c r="H227" s="281">
        <f t="shared" si="31"/>
        <v>8.5875137254901954</v>
      </c>
      <c r="I227" s="281">
        <f t="shared" si="31"/>
        <v>8.6981264705882353</v>
      </c>
      <c r="J227" s="281">
        <f t="shared" si="31"/>
        <v>8.8509745098039225</v>
      </c>
      <c r="K227" s="281">
        <f t="shared" si="31"/>
        <v>8.9120362745098038</v>
      </c>
      <c r="L227" s="281">
        <f t="shared" si="31"/>
        <v>8.9125127450980397</v>
      </c>
      <c r="M227" s="281">
        <f t="shared" si="31"/>
        <v>9.1569676470588224</v>
      </c>
      <c r="O227" s="298" t="s">
        <v>240</v>
      </c>
      <c r="P227" s="281">
        <f>(P55/1000)/1.02</f>
        <v>8.7444411764705894</v>
      </c>
      <c r="Q227" s="281">
        <f>(Q55/1000)/1.02</f>
        <v>8.7488921568627465</v>
      </c>
      <c r="R227" s="281">
        <f>(R55/1000)/1.02</f>
        <v>8.7122901960784311</v>
      </c>
      <c r="S227" s="302">
        <f>(S55/1000)/1.02</f>
        <v>8.9845225490196086</v>
      </c>
      <c r="T227" s="278"/>
      <c r="U227" s="298" t="s">
        <v>240</v>
      </c>
      <c r="V227" s="281">
        <f>(V55/1000)/1.02</f>
        <v>8.7467303921568629</v>
      </c>
      <c r="W227" s="302">
        <f>(W55/1000)/1.02</f>
        <v>8.8584137254901965</v>
      </c>
      <c r="X227" s="278"/>
      <c r="Y227" s="298" t="s">
        <v>240</v>
      </c>
      <c r="Z227" s="302">
        <f>(Z55/1000)/1.02</f>
        <v>8.7989225490196077</v>
      </c>
    </row>
    <row r="228" spans="1:27">
      <c r="A228" s="298" t="s">
        <v>241</v>
      </c>
      <c r="B228" s="281">
        <f t="shared" ref="B228:M228" si="32">(B56/1000)/1.02</f>
        <v>8.7599735294117647</v>
      </c>
      <c r="C228" s="281">
        <f t="shared" si="32"/>
        <v>8.6188088235294096</v>
      </c>
      <c r="D228" s="281">
        <f t="shared" si="32"/>
        <v>8.5011843137254903</v>
      </c>
      <c r="E228" s="281">
        <f t="shared" si="32"/>
        <v>8.6428862745098041</v>
      </c>
      <c r="F228" s="281">
        <f t="shared" si="32"/>
        <v>8.7518019607843129</v>
      </c>
      <c r="G228" s="281">
        <f t="shared" si="32"/>
        <v>8.9833607843137262</v>
      </c>
      <c r="H228" s="281">
        <f t="shared" si="32"/>
        <v>8.7123862745098037</v>
      </c>
      <c r="I228" s="281">
        <f t="shared" si="32"/>
        <v>8.8467470588235297</v>
      </c>
      <c r="J228" s="281">
        <f t="shared" si="32"/>
        <v>9.0062029411764684</v>
      </c>
      <c r="K228" s="281">
        <f t="shared" si="32"/>
        <v>8.9930882352941168</v>
      </c>
      <c r="L228" s="281">
        <f t="shared" si="32"/>
        <v>8.9770696078431378</v>
      </c>
      <c r="M228" s="281">
        <f t="shared" si="32"/>
        <v>8.9334254901960772</v>
      </c>
      <c r="O228" s="298" t="s">
        <v>241</v>
      </c>
      <c r="P228" s="281">
        <f>(P56/1000)/1.02</f>
        <v>8.6352647058823528</v>
      </c>
      <c r="Q228" s="281">
        <f>(Q56/1000)/1.02</f>
        <v>8.7868852941176456</v>
      </c>
      <c r="R228" s="281">
        <f>(R56/1000)/1.02</f>
        <v>8.876522549019608</v>
      </c>
      <c r="S228" s="302">
        <f>(S56/1000)/1.02</f>
        <v>8.9715284313725494</v>
      </c>
      <c r="T228" s="278"/>
      <c r="U228" s="298" t="s">
        <v>241</v>
      </c>
      <c r="V228" s="281">
        <f>(V56/1000)/1.02</f>
        <v>8.718697058823528</v>
      </c>
      <c r="W228" s="302">
        <f>(W56/1000)/1.02</f>
        <v>8.9132499999999997</v>
      </c>
      <c r="X228" s="278"/>
      <c r="Y228" s="298" t="s">
        <v>241</v>
      </c>
      <c r="Z228" s="302">
        <f>(Z56/1000)/1.02</f>
        <v>8.8163754901960765</v>
      </c>
    </row>
    <row r="229" spans="1:27">
      <c r="A229" s="298" t="s">
        <v>242</v>
      </c>
      <c r="B229" s="281">
        <f t="shared" ref="B229:M229" si="33">(B57/1000)/1.02</f>
        <v>7.3901529411764706</v>
      </c>
      <c r="C229" s="281">
        <f t="shared" si="33"/>
        <v>7.8180892156862747</v>
      </c>
      <c r="D229" s="281">
        <f t="shared" si="33"/>
        <v>8.3921568627450984</v>
      </c>
      <c r="E229" s="281">
        <f t="shared" si="33"/>
        <v>6.2578313725490196</v>
      </c>
      <c r="F229" s="281">
        <f t="shared" si="33"/>
        <v>8.4171705882352938</v>
      </c>
      <c r="G229" s="281">
        <f t="shared" si="33"/>
        <v>9.3049019607843135</v>
      </c>
      <c r="H229" s="281">
        <f t="shared" si="33"/>
        <v>7.9697264705882347</v>
      </c>
      <c r="I229" s="281">
        <f t="shared" si="33"/>
        <v>7.8676470588235299</v>
      </c>
      <c r="J229" s="281">
        <f t="shared" si="33"/>
        <v>7.3973098039215683</v>
      </c>
      <c r="K229" s="281">
        <f t="shared" si="33"/>
        <v>0</v>
      </c>
      <c r="L229" s="281">
        <f t="shared" si="33"/>
        <v>7.6294656862745098</v>
      </c>
      <c r="M229" s="281">
        <f t="shared" si="33"/>
        <v>7.5549019607843144</v>
      </c>
      <c r="O229" s="298" t="s">
        <v>242</v>
      </c>
      <c r="P229" s="281">
        <f>(P57/1000)/1.02</f>
        <v>7.5246862745098042</v>
      </c>
      <c r="Q229" s="281">
        <f>(Q57/1000)/1.02</f>
        <v>6.8169441176470595</v>
      </c>
      <c r="R229" s="281">
        <f>(R57/1000)/1.02</f>
        <v>7.7539901960784308</v>
      </c>
      <c r="S229" s="302">
        <f>(S57/1000)/1.02</f>
        <v>7.6205558823529405</v>
      </c>
      <c r="T229" s="278"/>
      <c r="U229" s="298" t="s">
        <v>242</v>
      </c>
      <c r="V229" s="281">
        <f>(V57/1000)/1.02</f>
        <v>7.3396186274509807</v>
      </c>
      <c r="W229" s="302">
        <f>(W57/1000)/1.02</f>
        <v>7.7120196078431373</v>
      </c>
      <c r="X229" s="278"/>
      <c r="Y229" s="298" t="s">
        <v>242</v>
      </c>
      <c r="Z229" s="302">
        <f>(Z57/1000)/1.02</f>
        <v>7.4501911764705877</v>
      </c>
    </row>
    <row r="230" spans="1:27">
      <c r="A230" s="298" t="s">
        <v>98</v>
      </c>
      <c r="B230" s="281">
        <f t="shared" ref="B230:M230" si="34">(B58/1000)/1.02</f>
        <v>6.8315431372549025</v>
      </c>
      <c r="C230" s="281">
        <f t="shared" si="34"/>
        <v>7.0132254901960778</v>
      </c>
      <c r="D230" s="281">
        <f t="shared" si="34"/>
        <v>7.1644058823529413</v>
      </c>
      <c r="E230" s="281">
        <f t="shared" si="34"/>
        <v>7.2068980392156856</v>
      </c>
      <c r="F230" s="281">
        <f t="shared" si="34"/>
        <v>7.2544156862745099</v>
      </c>
      <c r="G230" s="281">
        <f t="shared" si="34"/>
        <v>7.5015872549019598</v>
      </c>
      <c r="H230" s="281">
        <f t="shared" si="34"/>
        <v>7.0996558823529421</v>
      </c>
      <c r="I230" s="281">
        <f t="shared" si="34"/>
        <v>7.0792696078431367</v>
      </c>
      <c r="J230" s="281">
        <f t="shared" si="34"/>
        <v>7.2243460784313722</v>
      </c>
      <c r="K230" s="281">
        <f t="shared" si="34"/>
        <v>7.1712921568627452</v>
      </c>
      <c r="L230" s="281">
        <f t="shared" si="34"/>
        <v>6.8906068627450976</v>
      </c>
      <c r="M230" s="281">
        <f t="shared" si="34"/>
        <v>7.0572107843137246</v>
      </c>
      <c r="O230" s="298" t="s">
        <v>98</v>
      </c>
      <c r="P230" s="281">
        <f>(P58/1000)/1.02</f>
        <v>6.9922058823529412</v>
      </c>
      <c r="Q230" s="281">
        <f>(Q58/1000)/1.02</f>
        <v>7.312792156862745</v>
      </c>
      <c r="R230" s="281">
        <f>(R58/1000)/1.02</f>
        <v>7.1363578431372554</v>
      </c>
      <c r="S230" s="302">
        <f>(S58/1000)/1.02</f>
        <v>7.0486931372549018</v>
      </c>
      <c r="T230" s="278"/>
      <c r="U230" s="298" t="s">
        <v>98</v>
      </c>
      <c r="V230" s="281">
        <f>(V58/1000)/1.02</f>
        <v>7.1623000000000001</v>
      </c>
      <c r="W230" s="302">
        <f>(W58/1000)/1.02</f>
        <v>7.0901421568627443</v>
      </c>
      <c r="X230" s="278"/>
      <c r="Y230" s="298" t="s">
        <v>98</v>
      </c>
      <c r="Z230" s="302">
        <f>(Z58/1000)/1.02</f>
        <v>7.1252225490196075</v>
      </c>
    </row>
    <row r="231" spans="1:27" ht="13.5" thickBot="1">
      <c r="A231" s="301" t="s">
        <v>243</v>
      </c>
      <c r="B231" s="305">
        <f t="shared" ref="B231:M231" si="35">(B59/1000)/1.02</f>
        <v>7.6750019607843143</v>
      </c>
      <c r="C231" s="305">
        <f t="shared" si="35"/>
        <v>7.763489215686274</v>
      </c>
      <c r="D231" s="305">
        <f t="shared" si="35"/>
        <v>7.8314862745098033</v>
      </c>
      <c r="E231" s="305">
        <f t="shared" si="35"/>
        <v>7.8077098039215675</v>
      </c>
      <c r="F231" s="305">
        <f t="shared" si="35"/>
        <v>7.8336745098039211</v>
      </c>
      <c r="G231" s="305">
        <f t="shared" si="35"/>
        <v>7.9274499999999994</v>
      </c>
      <c r="H231" s="305">
        <f t="shared" si="35"/>
        <v>7.7047813725490197</v>
      </c>
      <c r="I231" s="305">
        <f t="shared" si="35"/>
        <v>7.6726666666666663</v>
      </c>
      <c r="J231" s="305">
        <f t="shared" si="35"/>
        <v>7.8147284313725489</v>
      </c>
      <c r="K231" s="305">
        <f t="shared" si="35"/>
        <v>7.7989656862745091</v>
      </c>
      <c r="L231" s="305">
        <f t="shared" si="35"/>
        <v>7.7529519607843138</v>
      </c>
      <c r="M231" s="305">
        <f t="shared" si="35"/>
        <v>7.9181725490196087</v>
      </c>
      <c r="O231" s="301" t="s">
        <v>243</v>
      </c>
      <c r="P231" s="305">
        <f>(P59/1000)/1.02</f>
        <v>7.7561568627450974</v>
      </c>
      <c r="Q231" s="305">
        <f>(Q59/1000)/1.02</f>
        <v>7.8521107843137248</v>
      </c>
      <c r="R231" s="305">
        <f>(R59/1000)/1.02</f>
        <v>7.734647058823529</v>
      </c>
      <c r="S231" s="306">
        <f>(S59/1000)/1.02</f>
        <v>7.8173382352941179</v>
      </c>
      <c r="T231" s="278"/>
      <c r="U231" s="301" t="s">
        <v>243</v>
      </c>
      <c r="V231" s="305">
        <f>(V59/1000)/1.02</f>
        <v>7.8071382352941177</v>
      </c>
      <c r="W231" s="306">
        <f>(W59/1000)/1.02</f>
        <v>7.7795303921568628</v>
      </c>
      <c r="X231" s="278"/>
      <c r="Y231" s="301" t="s">
        <v>243</v>
      </c>
      <c r="Z231" s="306">
        <f>(Z59/1000)/1.02</f>
        <v>7.7934519607843136</v>
      </c>
    </row>
    <row r="233" spans="1:27" ht="16.5" thickBot="1">
      <c r="A233" s="284">
        <v>2009</v>
      </c>
      <c r="B233" s="278"/>
      <c r="C233" s="278"/>
      <c r="D233" s="278"/>
      <c r="E233" s="278"/>
      <c r="F233" s="278"/>
      <c r="G233" s="278"/>
      <c r="H233" s="278"/>
      <c r="I233" s="278"/>
      <c r="J233" s="278"/>
      <c r="K233" s="278"/>
      <c r="L233" s="278"/>
      <c r="M233" s="283" t="s">
        <v>247</v>
      </c>
      <c r="O233" s="284">
        <v>2009</v>
      </c>
      <c r="P233" s="286" t="s">
        <v>217</v>
      </c>
      <c r="Q233" s="286"/>
      <c r="R233" s="286"/>
      <c r="S233" s="286"/>
      <c r="T233" s="278"/>
      <c r="U233" s="284">
        <v>2009</v>
      </c>
      <c r="V233" s="286" t="s">
        <v>218</v>
      </c>
      <c r="W233" s="286"/>
      <c r="X233" s="278"/>
      <c r="Y233" s="284">
        <v>2009</v>
      </c>
      <c r="Z233" s="278"/>
    </row>
    <row r="234" spans="1:27" ht="14.25" thickBot="1">
      <c r="A234" s="291"/>
      <c r="B234" s="292" t="s">
        <v>220</v>
      </c>
      <c r="C234" s="292" t="s">
        <v>221</v>
      </c>
      <c r="D234" s="292" t="s">
        <v>222</v>
      </c>
      <c r="E234" s="292" t="s">
        <v>223</v>
      </c>
      <c r="F234" s="292" t="s">
        <v>224</v>
      </c>
      <c r="G234" s="292" t="s">
        <v>225</v>
      </c>
      <c r="H234" s="292" t="s">
        <v>226</v>
      </c>
      <c r="I234" s="292" t="s">
        <v>227</v>
      </c>
      <c r="J234" s="292" t="s">
        <v>228</v>
      </c>
      <c r="K234" s="292" t="s">
        <v>229</v>
      </c>
      <c r="L234" s="292" t="s">
        <v>230</v>
      </c>
      <c r="M234" s="293" t="s">
        <v>231</v>
      </c>
      <c r="O234" s="291"/>
      <c r="P234" s="292" t="s">
        <v>232</v>
      </c>
      <c r="Q234" s="292" t="s">
        <v>233</v>
      </c>
      <c r="R234" s="292" t="s">
        <v>234</v>
      </c>
      <c r="S234" s="293" t="s">
        <v>235</v>
      </c>
      <c r="T234" s="278"/>
      <c r="U234" s="291"/>
      <c r="V234" s="292" t="s">
        <v>236</v>
      </c>
      <c r="W234" s="293" t="s">
        <v>237</v>
      </c>
      <c r="X234" s="278"/>
      <c r="Y234" s="291"/>
      <c r="Z234" s="294" t="s">
        <v>238</v>
      </c>
    </row>
    <row r="235" spans="1:27" ht="13.5" thickBot="1">
      <c r="A235" s="304" t="s">
        <v>239</v>
      </c>
      <c r="B235" s="296">
        <f t="shared" ref="B235:M235" si="36">(B63/1000)/1.02</f>
        <v>8.6632156862745102</v>
      </c>
      <c r="C235" s="296">
        <f t="shared" si="36"/>
        <v>9.129186274509804</v>
      </c>
      <c r="D235" s="296">
        <f t="shared" si="36"/>
        <v>9.4749049019607838</v>
      </c>
      <c r="E235" s="296">
        <f t="shared" si="36"/>
        <v>9.2831323529411769</v>
      </c>
      <c r="F235" s="296">
        <f t="shared" si="36"/>
        <v>9.4269637254901966</v>
      </c>
      <c r="G235" s="296">
        <f t="shared" si="36"/>
        <v>9.7041029411764708</v>
      </c>
      <c r="H235" s="296">
        <f t="shared" si="36"/>
        <v>9.4623176470588231</v>
      </c>
      <c r="I235" s="296">
        <f t="shared" si="36"/>
        <v>9.271215686274509</v>
      </c>
      <c r="J235" s="296">
        <f t="shared" si="36"/>
        <v>9.1892843137254907</v>
      </c>
      <c r="K235" s="296">
        <f t="shared" si="36"/>
        <v>8.8157862745098043</v>
      </c>
      <c r="L235" s="296">
        <f t="shared" si="36"/>
        <v>8.9159470588235283</v>
      </c>
      <c r="M235" s="296">
        <f t="shared" si="36"/>
        <v>9.0849019607843147</v>
      </c>
      <c r="O235" s="301" t="s">
        <v>239</v>
      </c>
      <c r="P235" s="296">
        <f>(P63/1000)/1.02</f>
        <v>9.1140000000000008</v>
      </c>
      <c r="Q235" s="296">
        <f>(Q63/1000)/1.02</f>
        <v>9.4592254901960793</v>
      </c>
      <c r="R235" s="296">
        <f>(R63/1000)/1.02</f>
        <v>9.3113627450980392</v>
      </c>
      <c r="S235" s="297">
        <f>(S63/1000)/1.02</f>
        <v>8.9406960784313725</v>
      </c>
      <c r="T235" s="278"/>
      <c r="U235" s="301" t="s">
        <v>239</v>
      </c>
      <c r="V235" s="296">
        <f>(V63/1000)/1.02</f>
        <v>9.2970882352941189</v>
      </c>
      <c r="W235" s="297">
        <f>(W63/1000)/1.02</f>
        <v>9.1325294117647058</v>
      </c>
      <c r="X235" s="278"/>
      <c r="Y235" s="301" t="s">
        <v>239</v>
      </c>
      <c r="Z235" s="297">
        <f>(Z63/1000)/1.02</f>
        <v>9.215107843137254</v>
      </c>
      <c r="AA235" s="225"/>
    </row>
    <row r="236" spans="1:27">
      <c r="A236" s="304" t="s">
        <v>240</v>
      </c>
      <c r="B236" s="281">
        <f t="shared" ref="B236:M236" si="37">(B64/1000)/1.02</f>
        <v>9.5138470588235293</v>
      </c>
      <c r="C236" s="281">
        <f t="shared" si="37"/>
        <v>9.9179205882352939</v>
      </c>
      <c r="D236" s="281">
        <f t="shared" si="37"/>
        <v>10.251778431372548</v>
      </c>
      <c r="E236" s="281">
        <f t="shared" si="37"/>
        <v>10.128876470588235</v>
      </c>
      <c r="F236" s="281">
        <f t="shared" si="37"/>
        <v>10.305026470588235</v>
      </c>
      <c r="G236" s="281">
        <f t="shared" si="37"/>
        <v>10.595389215686275</v>
      </c>
      <c r="H236" s="281">
        <f t="shared" si="37"/>
        <v>10.443916666666667</v>
      </c>
      <c r="I236" s="281">
        <f t="shared" si="37"/>
        <v>10.431122549019609</v>
      </c>
      <c r="J236" s="281">
        <f t="shared" si="37"/>
        <v>10.316649019607844</v>
      </c>
      <c r="K236" s="281">
        <f t="shared" si="37"/>
        <v>10.037352941176472</v>
      </c>
      <c r="L236" s="281">
        <f t="shared" si="37"/>
        <v>10.21281862745098</v>
      </c>
      <c r="M236" s="281">
        <f t="shared" si="37"/>
        <v>10.312480392156862</v>
      </c>
      <c r="O236" s="298" t="s">
        <v>240</v>
      </c>
      <c r="P236" s="281">
        <f>(P64/1000)/1.02</f>
        <v>9.9216872549019595</v>
      </c>
      <c r="Q236" s="281">
        <f>(Q64/1000)/1.02</f>
        <v>10.33304019607843</v>
      </c>
      <c r="R236" s="281">
        <f>(R64/1000)/1.02</f>
        <v>10.393694117647057</v>
      </c>
      <c r="S236" s="302">
        <f>(S64/1000)/1.02</f>
        <v>10.194032352941177</v>
      </c>
      <c r="T236" s="278"/>
      <c r="U236" s="298" t="s">
        <v>240</v>
      </c>
      <c r="V236" s="281">
        <f>(V64/1000)/1.02</f>
        <v>10.129090196078431</v>
      </c>
      <c r="W236" s="302">
        <f>(W64/1000)/1.02</f>
        <v>10.298413725490196</v>
      </c>
      <c r="X236" s="278"/>
      <c r="Y236" s="298" t="s">
        <v>240</v>
      </c>
      <c r="Z236" s="302">
        <f>(Z64/1000)/1.02</f>
        <v>10.209119607843137</v>
      </c>
      <c r="AA236" s="225"/>
    </row>
    <row r="237" spans="1:27">
      <c r="A237" s="298" t="s">
        <v>241</v>
      </c>
      <c r="B237" s="281">
        <f t="shared" ref="B237:M237" si="38">(B65/1000)/1.02</f>
        <v>9.546423529411765</v>
      </c>
      <c r="C237" s="281">
        <f t="shared" si="38"/>
        <v>9.9922264705882355</v>
      </c>
      <c r="D237" s="281">
        <f t="shared" si="38"/>
        <v>10.472062745098039</v>
      </c>
      <c r="E237" s="281">
        <f t="shared" si="38"/>
        <v>10.410544117647056</v>
      </c>
      <c r="F237" s="281">
        <f t="shared" si="38"/>
        <v>10.566232352941176</v>
      </c>
      <c r="G237" s="281">
        <f t="shared" si="38"/>
        <v>10.843402941176471</v>
      </c>
      <c r="H237" s="281">
        <f t="shared" si="38"/>
        <v>10.672122549019607</v>
      </c>
      <c r="I237" s="281">
        <f t="shared" si="38"/>
        <v>10.709756862745097</v>
      </c>
      <c r="J237" s="281">
        <f t="shared" si="38"/>
        <v>10.670248039215688</v>
      </c>
      <c r="K237" s="281">
        <f t="shared" si="38"/>
        <v>10.465809803921569</v>
      </c>
      <c r="L237" s="281">
        <f t="shared" si="38"/>
        <v>10.456409803921568</v>
      </c>
      <c r="M237" s="281">
        <f t="shared" si="38"/>
        <v>10.482206862745098</v>
      </c>
      <c r="O237" s="298" t="s">
        <v>241</v>
      </c>
      <c r="P237" s="281">
        <f>(P65/1000)/1.02</f>
        <v>10.127084313725492</v>
      </c>
      <c r="Q237" s="281">
        <f>(Q65/1000)/1.02</f>
        <v>10.607463725490195</v>
      </c>
      <c r="R237" s="281">
        <f>(R65/1000)/1.02</f>
        <v>10.678729411764705</v>
      </c>
      <c r="S237" s="302">
        <f>(S65/1000)/1.02</f>
        <v>10.469009803921569</v>
      </c>
      <c r="T237" s="278"/>
      <c r="U237" s="298" t="s">
        <v>241</v>
      </c>
      <c r="V237" s="281">
        <f>(V65/1000)/1.02</f>
        <v>10.384846078431371</v>
      </c>
      <c r="W237" s="302">
        <f>(W65/1000)/1.02</f>
        <v>10.570888235294118</v>
      </c>
      <c r="X237" s="278"/>
      <c r="Y237" s="298" t="s">
        <v>241</v>
      </c>
      <c r="Z237" s="302">
        <f>(Z65/1000)/1.02</f>
        <v>10.491053921568627</v>
      </c>
      <c r="AA237" s="225"/>
    </row>
    <row r="238" spans="1:27">
      <c r="A238" s="298" t="s">
        <v>242</v>
      </c>
      <c r="B238" s="281">
        <f t="shared" ref="B238:M238" si="39">(B66/1000)/1.02</f>
        <v>7.0558823529411763</v>
      </c>
      <c r="C238" s="281">
        <f t="shared" si="39"/>
        <v>8.3434558823529414</v>
      </c>
      <c r="D238" s="281">
        <f t="shared" si="39"/>
        <v>0</v>
      </c>
      <c r="E238" s="281">
        <f t="shared" si="39"/>
        <v>0</v>
      </c>
      <c r="F238" s="281">
        <f t="shared" si="39"/>
        <v>8</v>
      </c>
      <c r="G238" s="281">
        <f t="shared" si="39"/>
        <v>0</v>
      </c>
      <c r="H238" s="281">
        <f t="shared" si="39"/>
        <v>0</v>
      </c>
      <c r="I238" s="281">
        <f t="shared" si="39"/>
        <v>0</v>
      </c>
      <c r="J238" s="281">
        <f t="shared" si="39"/>
        <v>7.4519607843137257</v>
      </c>
      <c r="K238" s="281">
        <f t="shared" si="39"/>
        <v>8.4612284313725485</v>
      </c>
      <c r="L238" s="281">
        <f t="shared" si="39"/>
        <v>8.3503333333333334</v>
      </c>
      <c r="M238" s="281">
        <f t="shared" si="39"/>
        <v>0</v>
      </c>
      <c r="O238" s="298" t="s">
        <v>242</v>
      </c>
      <c r="P238" s="281">
        <f>(P66/1000)/1.02</f>
        <v>8.2597725490196101</v>
      </c>
      <c r="Q238" s="281">
        <f>(Q66/1000)/1.02</f>
        <v>8</v>
      </c>
      <c r="R238" s="281">
        <f>(R66/1000)/1.02</f>
        <v>7.4519607843137257</v>
      </c>
      <c r="S238" s="302">
        <f>(S66/1000)/1.02</f>
        <v>8.4489656862745086</v>
      </c>
      <c r="T238" s="278"/>
      <c r="U238" s="298" t="s">
        <v>242</v>
      </c>
      <c r="V238" s="281">
        <f>(V66/1000)/1.02</f>
        <v>8.177582352941176</v>
      </c>
      <c r="W238" s="302">
        <f>(W66/1000)/1.02</f>
        <v>7.8492343137254901</v>
      </c>
      <c r="X238" s="278"/>
      <c r="Y238" s="298" t="s">
        <v>242</v>
      </c>
      <c r="Z238" s="302">
        <f>(Z66/1000)/1.02</f>
        <v>8.1285137254901976</v>
      </c>
      <c r="AA238" s="225"/>
    </row>
    <row r="239" spans="1:27">
      <c r="A239" s="298" t="s">
        <v>98</v>
      </c>
      <c r="B239" s="281">
        <f t="shared" ref="B239:M239" si="40">(B67/1000)/1.02</f>
        <v>7.5045450980392152</v>
      </c>
      <c r="C239" s="281">
        <f t="shared" si="40"/>
        <v>7.8538490196078428</v>
      </c>
      <c r="D239" s="281">
        <f t="shared" si="40"/>
        <v>8.3218411764705884</v>
      </c>
      <c r="E239" s="281">
        <f t="shared" si="40"/>
        <v>8.2250911764705901</v>
      </c>
      <c r="F239" s="281">
        <f t="shared" si="40"/>
        <v>8.2923666666666662</v>
      </c>
      <c r="G239" s="281">
        <f t="shared" si="40"/>
        <v>8.5578627450980385</v>
      </c>
      <c r="H239" s="281">
        <f t="shared" si="40"/>
        <v>8.1978029411764695</v>
      </c>
      <c r="I239" s="281">
        <f t="shared" si="40"/>
        <v>7.9295450980392159</v>
      </c>
      <c r="J239" s="281">
        <f t="shared" si="40"/>
        <v>7.7692725490196075</v>
      </c>
      <c r="K239" s="281">
        <f t="shared" si="40"/>
        <v>7.3609401960784311</v>
      </c>
      <c r="L239" s="281">
        <f t="shared" si="40"/>
        <v>7.335255882352941</v>
      </c>
      <c r="M239" s="281">
        <f t="shared" si="40"/>
        <v>7.3674950980392158</v>
      </c>
      <c r="O239" s="298" t="s">
        <v>98</v>
      </c>
      <c r="P239" s="281">
        <f>(P67/1000)/1.02</f>
        <v>7.9058617647058824</v>
      </c>
      <c r="Q239" s="281">
        <f>(Q67/1000)/1.02</f>
        <v>8.3479264705882343</v>
      </c>
      <c r="R239" s="281">
        <f>(R67/1000)/1.02</f>
        <v>7.9649205882352945</v>
      </c>
      <c r="S239" s="302">
        <f>(S67/1000)/1.02</f>
        <v>7.3543225490196074</v>
      </c>
      <c r="T239" s="278"/>
      <c r="U239" s="298" t="s">
        <v>98</v>
      </c>
      <c r="V239" s="281">
        <f>(V67/1000)/1.02</f>
        <v>8.149072549019607</v>
      </c>
      <c r="W239" s="302">
        <f>(W67/1000)/1.02</f>
        <v>7.6666696078431373</v>
      </c>
      <c r="X239" s="278"/>
      <c r="Y239" s="298" t="s">
        <v>98</v>
      </c>
      <c r="Z239" s="302">
        <f>(Z67/1000)/1.02</f>
        <v>7.8940225490196072</v>
      </c>
      <c r="AA239" s="225"/>
    </row>
    <row r="240" spans="1:27" ht="13.5" thickBot="1">
      <c r="A240" s="301" t="s">
        <v>243</v>
      </c>
      <c r="B240" s="305">
        <f t="shared" ref="B240:M240" si="41">(B68/1000)/1.02</f>
        <v>8.2161970588235285</v>
      </c>
      <c r="C240" s="305">
        <f t="shared" si="41"/>
        <v>8.5061735294117646</v>
      </c>
      <c r="D240" s="305">
        <f t="shared" si="41"/>
        <v>8.8987970588235292</v>
      </c>
      <c r="E240" s="305">
        <f t="shared" si="41"/>
        <v>8.8845509803921559</v>
      </c>
      <c r="F240" s="305">
        <f t="shared" si="41"/>
        <v>8.9041156862745101</v>
      </c>
      <c r="G240" s="305">
        <f t="shared" si="41"/>
        <v>9.1186578431372549</v>
      </c>
      <c r="H240" s="305">
        <f t="shared" si="41"/>
        <v>9.0289078431372545</v>
      </c>
      <c r="I240" s="305">
        <f t="shared" si="41"/>
        <v>9.000198039215686</v>
      </c>
      <c r="J240" s="305">
        <f t="shared" si="41"/>
        <v>8.9832558823529425</v>
      </c>
      <c r="K240" s="305">
        <f t="shared" si="41"/>
        <v>8.7489715686274501</v>
      </c>
      <c r="L240" s="305">
        <f t="shared" si="41"/>
        <v>8.825706862745097</v>
      </c>
      <c r="M240" s="305">
        <f t="shared" si="41"/>
        <v>8.8733117647058837</v>
      </c>
      <c r="O240" s="301" t="s">
        <v>243</v>
      </c>
      <c r="P240" s="305">
        <f>(P68/1000)/1.02</f>
        <v>8.5685078431372563</v>
      </c>
      <c r="Q240" s="305">
        <f>(Q68/1000)/1.02</f>
        <v>8.9562558823529397</v>
      </c>
      <c r="R240" s="305">
        <f>(R68/1000)/1.02</f>
        <v>9.0038568627450974</v>
      </c>
      <c r="S240" s="306">
        <f>(S68/1000)/1.02</f>
        <v>8.8139637254901952</v>
      </c>
      <c r="T240" s="278"/>
      <c r="U240" s="301" t="s">
        <v>243</v>
      </c>
      <c r="V240" s="305">
        <f>(V68/1000)/1.02</f>
        <v>8.7772176470588228</v>
      </c>
      <c r="W240" s="306">
        <f>(W68/1000)/1.02</f>
        <v>8.9122078431372547</v>
      </c>
      <c r="X240" s="278"/>
      <c r="Y240" s="301" t="s">
        <v>243</v>
      </c>
      <c r="Z240" s="306">
        <f>(Z68/1000)/1.02</f>
        <v>8.8461107843137246</v>
      </c>
      <c r="AA240" s="225"/>
    </row>
    <row r="241" spans="1:28" ht="18">
      <c r="B241" s="246"/>
      <c r="C241" s="246"/>
      <c r="D241" s="246"/>
      <c r="E241" s="246"/>
      <c r="F241" s="316"/>
      <c r="G241" s="319"/>
      <c r="H241" s="246"/>
      <c r="I241" s="246"/>
      <c r="J241" s="246"/>
      <c r="K241" s="246"/>
      <c r="L241" s="246"/>
      <c r="M241" s="316"/>
      <c r="N241" s="246"/>
      <c r="O241" s="320"/>
      <c r="P241" s="320"/>
      <c r="Q241" s="320"/>
      <c r="R241" s="320"/>
      <c r="S241" s="320"/>
      <c r="T241" s="320"/>
      <c r="U241" s="320"/>
      <c r="V241" s="320"/>
      <c r="W241" s="320"/>
      <c r="X241" s="320"/>
      <c r="Y241" s="320"/>
      <c r="Z241" s="320"/>
    </row>
    <row r="242" spans="1:28" ht="16.5" thickBot="1">
      <c r="A242" s="284">
        <v>2010</v>
      </c>
      <c r="B242" s="278"/>
      <c r="C242" s="278"/>
      <c r="D242" s="278"/>
      <c r="E242" s="278"/>
      <c r="F242" s="278"/>
      <c r="G242" s="278"/>
      <c r="H242" s="278"/>
      <c r="I242" s="278"/>
      <c r="J242" s="278"/>
      <c r="K242" s="278"/>
      <c r="L242" s="278"/>
      <c r="M242" s="283" t="s">
        <v>247</v>
      </c>
      <c r="O242" s="284">
        <v>2010</v>
      </c>
      <c r="P242" s="286" t="s">
        <v>217</v>
      </c>
      <c r="Q242" s="286"/>
      <c r="R242" s="286"/>
      <c r="S242" s="286"/>
      <c r="T242" s="278"/>
      <c r="U242" s="284">
        <v>2010</v>
      </c>
      <c r="V242" s="286" t="s">
        <v>218</v>
      </c>
      <c r="W242" s="286"/>
      <c r="X242" s="278"/>
      <c r="Y242" s="284">
        <v>2010</v>
      </c>
      <c r="Z242" s="278"/>
    </row>
    <row r="243" spans="1:28" ht="14.25" thickBot="1">
      <c r="A243" s="291"/>
      <c r="B243" s="292" t="s">
        <v>220</v>
      </c>
      <c r="C243" s="292" t="s">
        <v>221</v>
      </c>
      <c r="D243" s="292" t="s">
        <v>222</v>
      </c>
      <c r="E243" s="292" t="s">
        <v>223</v>
      </c>
      <c r="F243" s="292" t="s">
        <v>224</v>
      </c>
      <c r="G243" s="292" t="s">
        <v>225</v>
      </c>
      <c r="H243" s="292" t="s">
        <v>226</v>
      </c>
      <c r="I243" s="292" t="s">
        <v>227</v>
      </c>
      <c r="J243" s="292" t="s">
        <v>228</v>
      </c>
      <c r="K243" s="292" t="s">
        <v>229</v>
      </c>
      <c r="L243" s="292" t="s">
        <v>230</v>
      </c>
      <c r="M243" s="293" t="s">
        <v>231</v>
      </c>
      <c r="O243" s="291"/>
      <c r="P243" s="292" t="s">
        <v>232</v>
      </c>
      <c r="Q243" s="292" t="s">
        <v>233</v>
      </c>
      <c r="R243" s="292" t="s">
        <v>234</v>
      </c>
      <c r="S243" s="293" t="s">
        <v>235</v>
      </c>
      <c r="T243" s="278"/>
      <c r="U243" s="291"/>
      <c r="V243" s="292" t="s">
        <v>236</v>
      </c>
      <c r="W243" s="293" t="s">
        <v>237</v>
      </c>
      <c r="X243" s="278"/>
      <c r="Y243" s="291"/>
      <c r="Z243" s="294" t="s">
        <v>238</v>
      </c>
      <c r="AB243" s="225"/>
    </row>
    <row r="244" spans="1:28" ht="13.5" thickBot="1">
      <c r="A244" s="304" t="s">
        <v>239</v>
      </c>
      <c r="B244" s="296">
        <f t="shared" ref="B244:M244" si="42">(B72/1000)/1.02</f>
        <v>9.4317647058823528</v>
      </c>
      <c r="C244" s="296">
        <f t="shared" si="42"/>
        <v>9.4452647058823516</v>
      </c>
      <c r="D244" s="296">
        <f t="shared" si="42"/>
        <v>8.7765147058823523</v>
      </c>
      <c r="E244" s="296">
        <f t="shared" si="42"/>
        <v>8.7791274509803898</v>
      </c>
      <c r="F244" s="296">
        <f t="shared" si="42"/>
        <v>8.4365294117647061</v>
      </c>
      <c r="G244" s="296">
        <f t="shared" si="42"/>
        <v>8.4510098039215684</v>
      </c>
      <c r="H244" s="296">
        <f t="shared" si="42"/>
        <v>8.2935000000000016</v>
      </c>
      <c r="I244" s="296">
        <f t="shared" si="42"/>
        <v>8.5082549019607843</v>
      </c>
      <c r="J244" s="296">
        <f t="shared" si="42"/>
        <v>8.6562352941176481</v>
      </c>
      <c r="K244" s="296">
        <f t="shared" si="42"/>
        <v>8.7949607843137247</v>
      </c>
      <c r="L244" s="296">
        <f t="shared" si="42"/>
        <v>9.4017647058823517</v>
      </c>
      <c r="M244" s="296">
        <f t="shared" si="42"/>
        <v>9.9118598039215673</v>
      </c>
      <c r="O244" s="301" t="s">
        <v>239</v>
      </c>
      <c r="P244" s="296">
        <f>(P72/1000)/1.02</f>
        <v>9.1714901960784303</v>
      </c>
      <c r="Q244" s="296">
        <f>(Q72/1000)/1.02</f>
        <v>8.5377058823529399</v>
      </c>
      <c r="R244" s="296">
        <f>(R72/1000)/1.02</f>
        <v>8.5019019607843145</v>
      </c>
      <c r="S244" s="297">
        <f>(S72/1000)/1.02</f>
        <v>9.3745568627450986</v>
      </c>
      <c r="T244" s="278"/>
      <c r="U244" s="301" t="s">
        <v>239</v>
      </c>
      <c r="V244" s="296">
        <f>(V72/1000)/1.02</f>
        <v>8.8310098039215674</v>
      </c>
      <c r="W244" s="297">
        <f>(W72/1000)/1.02</f>
        <v>8.9572784313725506</v>
      </c>
      <c r="X244" s="278"/>
      <c r="Y244" s="301" t="s">
        <v>239</v>
      </c>
      <c r="Z244" s="297">
        <f>(Z72/1000)/1.02</f>
        <v>8.8967921568627428</v>
      </c>
      <c r="AA244" s="225"/>
      <c r="AB244" s="225"/>
    </row>
    <row r="245" spans="1:28">
      <c r="A245" s="304" t="s">
        <v>240</v>
      </c>
      <c r="B245" s="281">
        <f t="shared" ref="B245:M245" si="43">(B73/1000)/1.02</f>
        <v>10.663835294117645</v>
      </c>
      <c r="C245" s="281">
        <f t="shared" si="43"/>
        <v>10.58443431372549</v>
      </c>
      <c r="D245" s="281">
        <f t="shared" si="43"/>
        <v>9.7114235294117641</v>
      </c>
      <c r="E245" s="281">
        <f t="shared" si="43"/>
        <v>9.5474215686274526</v>
      </c>
      <c r="F245" s="281">
        <f t="shared" si="43"/>
        <v>9.0253833333333322</v>
      </c>
      <c r="G245" s="281">
        <f t="shared" si="43"/>
        <v>8.976466666666667</v>
      </c>
      <c r="H245" s="281">
        <f t="shared" si="43"/>
        <v>8.8288892156862762</v>
      </c>
      <c r="I245" s="281">
        <f t="shared" si="43"/>
        <v>9.1258450980392141</v>
      </c>
      <c r="J245" s="281">
        <f t="shared" si="43"/>
        <v>9.3070078431372547</v>
      </c>
      <c r="K245" s="281">
        <f t="shared" si="43"/>
        <v>9.6344235294117642</v>
      </c>
      <c r="L245" s="281">
        <f t="shared" si="43"/>
        <v>10.581882352941177</v>
      </c>
      <c r="M245" s="281">
        <f t="shared" si="43"/>
        <v>11.177170588235295</v>
      </c>
      <c r="O245" s="298" t="s">
        <v>240</v>
      </c>
      <c r="P245" s="281">
        <f>(P73/1000)/1.02</f>
        <v>10.27494705882353</v>
      </c>
      <c r="Q245" s="281">
        <f>(Q73/1000)/1.02</f>
        <v>9.1498107843137255</v>
      </c>
      <c r="R245" s="281">
        <f>(R73/1000)/1.02</f>
        <v>9.1116088235294121</v>
      </c>
      <c r="S245" s="302">
        <f>(S73/1000)/1.02</f>
        <v>10.493461764705883</v>
      </c>
      <c r="T245" s="278"/>
      <c r="U245" s="298" t="s">
        <v>240</v>
      </c>
      <c r="V245" s="281">
        <f>(V73/1000)/1.02</f>
        <v>9.656807843137253</v>
      </c>
      <c r="W245" s="302">
        <f>(W73/1000)/1.02</f>
        <v>9.8416039215686268</v>
      </c>
      <c r="X245" s="278"/>
      <c r="Y245" s="298" t="s">
        <v>240</v>
      </c>
      <c r="Z245" s="302">
        <f>(Z73/1000)/1.02</f>
        <v>9.7550254901960791</v>
      </c>
      <c r="AA245" s="225"/>
      <c r="AB245" s="225"/>
    </row>
    <row r="246" spans="1:28">
      <c r="A246" s="298" t="s">
        <v>241</v>
      </c>
      <c r="B246" s="281">
        <f t="shared" ref="B246:M246" si="44">(B74/1000)/1.02</f>
        <v>10.95747843137255</v>
      </c>
      <c r="C246" s="281">
        <f t="shared" si="44"/>
        <v>10.735768627450982</v>
      </c>
      <c r="D246" s="281">
        <f t="shared" si="44"/>
        <v>9.8054990196078435</v>
      </c>
      <c r="E246" s="281">
        <f t="shared" si="44"/>
        <v>9.7320078431372536</v>
      </c>
      <c r="F246" s="281">
        <f t="shared" si="44"/>
        <v>9.1416480392156867</v>
      </c>
      <c r="G246" s="281">
        <f t="shared" si="44"/>
        <v>9.1099088235294108</v>
      </c>
      <c r="H246" s="281">
        <f t="shared" si="44"/>
        <v>8.8967392156862761</v>
      </c>
      <c r="I246" s="281">
        <f t="shared" si="44"/>
        <v>9.3329470588235282</v>
      </c>
      <c r="J246" s="281">
        <f t="shared" si="44"/>
        <v>9.553758823529412</v>
      </c>
      <c r="K246" s="281">
        <f t="shared" si="44"/>
        <v>9.8522186274509824</v>
      </c>
      <c r="L246" s="281">
        <f t="shared" si="44"/>
        <v>10.856671568627451</v>
      </c>
      <c r="M246" s="281">
        <f t="shared" si="44"/>
        <v>11.376336274509802</v>
      </c>
      <c r="O246" s="298" t="s">
        <v>241</v>
      </c>
      <c r="P246" s="281">
        <f>(P74/1000)/1.02</f>
        <v>10.450186274509804</v>
      </c>
      <c r="Q246" s="281">
        <f>(Q74/1000)/1.02</f>
        <v>9.2520352941176469</v>
      </c>
      <c r="R246" s="281">
        <f>(R74/1000)/1.02</f>
        <v>9.2644970588235296</v>
      </c>
      <c r="S246" s="302">
        <f>(S74/1000)/1.02</f>
        <v>10.720519607843137</v>
      </c>
      <c r="T246" s="278"/>
      <c r="U246" s="298" t="s">
        <v>241</v>
      </c>
      <c r="V246" s="281">
        <f>(V74/1000)/1.02</f>
        <v>9.6679715686274506</v>
      </c>
      <c r="W246" s="302">
        <f>(W74/1000)/1.02</f>
        <v>9.9324441176470586</v>
      </c>
      <c r="X246" s="278"/>
      <c r="Y246" s="298" t="s">
        <v>241</v>
      </c>
      <c r="Z246" s="302">
        <f>(Z74/1000)/1.02</f>
        <v>9.8349794117647065</v>
      </c>
      <c r="AA246" s="225"/>
      <c r="AB246" s="225"/>
    </row>
    <row r="247" spans="1:28">
      <c r="A247" s="298" t="s">
        <v>242</v>
      </c>
      <c r="B247" s="281">
        <f t="shared" ref="B247:M247" si="45">(B75/1000)/1.02</f>
        <v>0</v>
      </c>
      <c r="C247" s="281">
        <f t="shared" si="45"/>
        <v>10.537254901960784</v>
      </c>
      <c r="D247" s="281">
        <f t="shared" si="45"/>
        <v>9.2391019607843123</v>
      </c>
      <c r="E247" s="281">
        <f t="shared" si="45"/>
        <v>5.9911764705882353</v>
      </c>
      <c r="F247" s="281">
        <f t="shared" si="45"/>
        <v>8.4378823529411751</v>
      </c>
      <c r="G247" s="281">
        <f t="shared" si="45"/>
        <v>8.056862745098039</v>
      </c>
      <c r="H247" s="281">
        <f t="shared" si="45"/>
        <v>8.0780490196078443</v>
      </c>
      <c r="I247" s="281">
        <f t="shared" si="45"/>
        <v>8.627568627450982</v>
      </c>
      <c r="J247" s="281">
        <f t="shared" si="45"/>
        <v>7.6494009803921568</v>
      </c>
      <c r="K247" s="281">
        <f t="shared" si="45"/>
        <v>0</v>
      </c>
      <c r="L247" s="281">
        <f t="shared" si="45"/>
        <v>0</v>
      </c>
      <c r="M247" s="281">
        <f t="shared" si="45"/>
        <v>8.0918294117647047</v>
      </c>
      <c r="O247" s="298" t="s">
        <v>242</v>
      </c>
      <c r="P247" s="281">
        <f>(P75/1000)/1.02</f>
        <v>9.3637245098039212</v>
      </c>
      <c r="Q247" s="281">
        <f>(Q75/1000)/1.02</f>
        <v>8.2457578431372553</v>
      </c>
      <c r="R247" s="281">
        <f>(R75/1000)/1.02</f>
        <v>8.1555019607843136</v>
      </c>
      <c r="S247" s="302">
        <f>(S75/1000)/1.02</f>
        <v>8.0918294117647047</v>
      </c>
      <c r="T247" s="278"/>
      <c r="U247" s="298" t="s">
        <v>242</v>
      </c>
      <c r="V247" s="281">
        <f>(V75/1000)/1.02</f>
        <v>8.5879921568627449</v>
      </c>
      <c r="W247" s="302">
        <f>(W75/1000)/1.02</f>
        <v>8.1081578431372545</v>
      </c>
      <c r="X247" s="278"/>
      <c r="Y247" s="298" t="s">
        <v>242</v>
      </c>
      <c r="Z247" s="302">
        <f>(Z75/1000)/1.02</f>
        <v>8.2939931372549012</v>
      </c>
      <c r="AA247" s="225"/>
      <c r="AB247" s="225"/>
    </row>
    <row r="248" spans="1:28">
      <c r="A248" s="298" t="s">
        <v>98</v>
      </c>
      <c r="B248" s="281">
        <f t="shared" ref="B248:M248" si="46">(B76/1000)/1.02</f>
        <v>7.6987490196078436</v>
      </c>
      <c r="C248" s="281">
        <f t="shared" si="46"/>
        <v>7.7641774509803918</v>
      </c>
      <c r="D248" s="281">
        <f t="shared" si="46"/>
        <v>7.6692333333333336</v>
      </c>
      <c r="E248" s="281">
        <f t="shared" si="46"/>
        <v>7.6816578431372546</v>
      </c>
      <c r="F248" s="281">
        <f t="shared" si="46"/>
        <v>7.5618058823529415</v>
      </c>
      <c r="G248" s="281">
        <f t="shared" si="46"/>
        <v>7.6600754901960784</v>
      </c>
      <c r="H248" s="281">
        <f t="shared" si="46"/>
        <v>7.503643137254902</v>
      </c>
      <c r="I248" s="281">
        <f t="shared" si="46"/>
        <v>7.4639941176470597</v>
      </c>
      <c r="J248" s="281">
        <f t="shared" si="46"/>
        <v>7.6025941176470591</v>
      </c>
      <c r="K248" s="281">
        <f t="shared" si="46"/>
        <v>7.5617882352941184</v>
      </c>
      <c r="L248" s="281">
        <f t="shared" si="46"/>
        <v>7.6284372549019608</v>
      </c>
      <c r="M248" s="281">
        <f t="shared" si="46"/>
        <v>7.850011764705882</v>
      </c>
      <c r="O248" s="298" t="s">
        <v>98</v>
      </c>
      <c r="P248" s="281">
        <f>(P76/1000)/1.02</f>
        <v>7.7070009803921566</v>
      </c>
      <c r="Q248" s="281">
        <f>(Q76/1000)/1.02</f>
        <v>7.6363352941176466</v>
      </c>
      <c r="R248" s="281">
        <f>(R76/1000)/1.02</f>
        <v>7.5332794117647053</v>
      </c>
      <c r="S248" s="302">
        <f>(S76/1000)/1.02</f>
        <v>7.6773323529411757</v>
      </c>
      <c r="T248" s="278"/>
      <c r="U248" s="298" t="s">
        <v>98</v>
      </c>
      <c r="V248" s="281">
        <f>(V76/1000)/1.02</f>
        <v>7.6707921568627446</v>
      </c>
      <c r="W248" s="302">
        <f>(W76/1000)/1.02</f>
        <v>7.6081970588235288</v>
      </c>
      <c r="X248" s="278"/>
      <c r="Y248" s="298" t="s">
        <v>98</v>
      </c>
      <c r="Z248" s="302">
        <f>(Z76/1000)/1.02</f>
        <v>7.6393715686274506</v>
      </c>
      <c r="AA248" s="225"/>
      <c r="AB248" s="225"/>
    </row>
    <row r="249" spans="1:28" ht="13.5" thickBot="1">
      <c r="A249" s="301" t="s">
        <v>243</v>
      </c>
      <c r="B249" s="305">
        <f t="shared" ref="B249:M249" si="47">(B77/1000)/1.02</f>
        <v>9.1670725490196077</v>
      </c>
      <c r="C249" s="305">
        <f t="shared" si="47"/>
        <v>9.2249999999999996</v>
      </c>
      <c r="D249" s="305">
        <f t="shared" si="47"/>
        <v>8.6148519607843124</v>
      </c>
      <c r="E249" s="305">
        <f t="shared" si="47"/>
        <v>8.4553088235294123</v>
      </c>
      <c r="F249" s="305">
        <f t="shared" si="47"/>
        <v>8.1928431372549024</v>
      </c>
      <c r="G249" s="305">
        <f t="shared" si="47"/>
        <v>8.2411862745098041</v>
      </c>
      <c r="H249" s="305">
        <f t="shared" si="47"/>
        <v>8.1249960784313711</v>
      </c>
      <c r="I249" s="305">
        <f t="shared" si="47"/>
        <v>8.2725970588235302</v>
      </c>
      <c r="J249" s="305">
        <f t="shared" si="47"/>
        <v>8.4183205882352929</v>
      </c>
      <c r="K249" s="305">
        <f t="shared" si="47"/>
        <v>8.4586480392156851</v>
      </c>
      <c r="L249" s="305">
        <f t="shared" si="47"/>
        <v>8.6843431372549027</v>
      </c>
      <c r="M249" s="305">
        <f t="shared" si="47"/>
        <v>9.0239754901960776</v>
      </c>
      <c r="O249" s="301" t="s">
        <v>243</v>
      </c>
      <c r="P249" s="305">
        <f>(P77/1000)/1.02</f>
        <v>8.9429284313725486</v>
      </c>
      <c r="Q249" s="305">
        <f>(Q77/1000)/1.02</f>
        <v>8.2848284313725475</v>
      </c>
      <c r="R249" s="305">
        <f>(R77/1000)/1.02</f>
        <v>8.2859823529411756</v>
      </c>
      <c r="S249" s="306">
        <f>(S77/1000)/1.02</f>
        <v>8.7062421568627446</v>
      </c>
      <c r="T249" s="278"/>
      <c r="U249" s="301" t="s">
        <v>243</v>
      </c>
      <c r="V249" s="305">
        <f>(V77/1000)/1.02</f>
        <v>8.5867294117647059</v>
      </c>
      <c r="W249" s="306">
        <f>(W77/1000)/1.02</f>
        <v>8.5009382352941163</v>
      </c>
      <c r="X249" s="278"/>
      <c r="Y249" s="301" t="s">
        <v>243</v>
      </c>
      <c r="Z249" s="306">
        <f>(Z77/1000)/1.02</f>
        <v>8.5428274509803916</v>
      </c>
      <c r="AA249" s="225"/>
    </row>
    <row r="250" spans="1:28">
      <c r="B250" s="246"/>
      <c r="C250" s="246"/>
      <c r="D250" s="246"/>
      <c r="E250" s="246"/>
      <c r="F250" s="316"/>
      <c r="G250" s="246"/>
      <c r="H250" s="246"/>
      <c r="I250" s="246"/>
      <c r="J250" s="246"/>
      <c r="K250" s="246"/>
      <c r="L250" s="246"/>
      <c r="M250" s="316"/>
      <c r="N250" s="246"/>
      <c r="O250" s="246"/>
      <c r="P250" s="219"/>
      <c r="Q250" s="219"/>
      <c r="R250" s="219"/>
      <c r="T250" s="219"/>
      <c r="U250" s="219"/>
      <c r="V250" s="219"/>
      <c r="X250" s="219"/>
      <c r="Y250" s="219"/>
    </row>
    <row r="251" spans="1:28" ht="16.5" thickBot="1">
      <c r="A251" s="284">
        <v>2011</v>
      </c>
      <c r="B251" s="278"/>
      <c r="C251" s="278"/>
      <c r="D251" s="278"/>
      <c r="E251" s="278"/>
      <c r="F251" s="278"/>
      <c r="G251" s="278"/>
      <c r="H251" s="278"/>
      <c r="I251" s="278"/>
      <c r="J251" s="278"/>
      <c r="K251" s="278"/>
      <c r="L251" s="278"/>
      <c r="M251" s="283" t="s">
        <v>247</v>
      </c>
      <c r="O251" s="284">
        <v>2011</v>
      </c>
      <c r="P251" s="286" t="s">
        <v>217</v>
      </c>
      <c r="Q251" s="286"/>
      <c r="R251" s="286"/>
      <c r="S251" s="286"/>
      <c r="T251" s="278"/>
      <c r="U251" s="284">
        <v>2011</v>
      </c>
      <c r="V251" s="286" t="s">
        <v>218</v>
      </c>
      <c r="W251" s="286"/>
      <c r="X251" s="278"/>
      <c r="Y251" s="284">
        <v>2011</v>
      </c>
      <c r="Z251" s="278"/>
    </row>
    <row r="252" spans="1:28" ht="14.25" thickBot="1">
      <c r="A252" s="291"/>
      <c r="B252" s="292" t="s">
        <v>220</v>
      </c>
      <c r="C252" s="292" t="s">
        <v>221</v>
      </c>
      <c r="D252" s="292" t="s">
        <v>222</v>
      </c>
      <c r="E252" s="292" t="s">
        <v>223</v>
      </c>
      <c r="F252" s="292" t="s">
        <v>224</v>
      </c>
      <c r="G252" s="292" t="s">
        <v>225</v>
      </c>
      <c r="H252" s="292" t="s">
        <v>226</v>
      </c>
      <c r="I252" s="292" t="s">
        <v>227</v>
      </c>
      <c r="J252" s="292" t="s">
        <v>228</v>
      </c>
      <c r="K252" s="292" t="s">
        <v>229</v>
      </c>
      <c r="L252" s="292" t="s">
        <v>230</v>
      </c>
      <c r="M252" s="293" t="s">
        <v>231</v>
      </c>
      <c r="O252" s="291"/>
      <c r="P252" s="292" t="s">
        <v>232</v>
      </c>
      <c r="Q252" s="292" t="s">
        <v>233</v>
      </c>
      <c r="R252" s="292" t="s">
        <v>234</v>
      </c>
      <c r="S252" s="293" t="s">
        <v>235</v>
      </c>
      <c r="T252" s="278"/>
      <c r="U252" s="291"/>
      <c r="V252" s="292" t="s">
        <v>236</v>
      </c>
      <c r="W252" s="293" t="s">
        <v>237</v>
      </c>
      <c r="X252" s="278"/>
      <c r="Y252" s="291"/>
      <c r="Z252" s="294" t="s">
        <v>238</v>
      </c>
    </row>
    <row r="253" spans="1:28" ht="13.5" thickBot="1">
      <c r="A253" s="304" t="s">
        <v>239</v>
      </c>
      <c r="B253" s="299">
        <f t="shared" ref="B253:M253" si="48">(B81/1000)/1.02</f>
        <v>10.128637254901959</v>
      </c>
      <c r="C253" s="299">
        <f t="shared" si="48"/>
        <v>10.063219607843136</v>
      </c>
      <c r="D253" s="299">
        <f t="shared" si="48"/>
        <v>10.593051960784315</v>
      </c>
      <c r="E253" s="299">
        <f t="shared" si="48"/>
        <v>10.734735294117646</v>
      </c>
      <c r="F253" s="299">
        <f t="shared" si="48"/>
        <v>10.877735294117647</v>
      </c>
      <c r="G253" s="299">
        <f t="shared" si="48"/>
        <v>10.581401960784314</v>
      </c>
      <c r="H253" s="299">
        <f t="shared" si="48"/>
        <v>10.851558823529412</v>
      </c>
      <c r="I253" s="299">
        <f t="shared" si="48"/>
        <v>11.311549019607844</v>
      </c>
      <c r="J253" s="299">
        <f t="shared" si="48"/>
        <v>11.726196078431371</v>
      </c>
      <c r="K253" s="299">
        <f t="shared" si="48"/>
        <v>11.833980392156862</v>
      </c>
      <c r="L253" s="299">
        <f t="shared" si="48"/>
        <v>11.974627450980392</v>
      </c>
      <c r="M253" s="299">
        <f t="shared" si="48"/>
        <v>12.40722549019608</v>
      </c>
      <c r="O253" s="295" t="s">
        <v>239</v>
      </c>
      <c r="P253" s="296">
        <f>(P81/1000)/1.02</f>
        <v>10.293496078431373</v>
      </c>
      <c r="Q253" s="296">
        <f>(Q81/1000)/1.02</f>
        <v>10.721696078431371</v>
      </c>
      <c r="R253" s="296">
        <f>(R81/1000)/1.02</f>
        <v>11.306509803921568</v>
      </c>
      <c r="S253" s="297">
        <f>(S81/1000)/1.02</f>
        <v>12.042264705882353</v>
      </c>
      <c r="T253" s="278"/>
      <c r="U253" s="295" t="s">
        <v>239</v>
      </c>
      <c r="V253" s="296">
        <f>(V81/1000)/1.02</f>
        <v>10.494696078431373</v>
      </c>
      <c r="W253" s="297">
        <f>(W81/1000)/1.02</f>
        <v>11.692862745098038</v>
      </c>
      <c r="X253" s="278"/>
      <c r="Y253" s="295" t="s">
        <v>239</v>
      </c>
      <c r="Z253" s="297">
        <f>(Z81/1000)/1.02</f>
        <v>11.099666666666666</v>
      </c>
      <c r="AA253" s="225"/>
    </row>
    <row r="254" spans="1:28">
      <c r="A254" s="304" t="s">
        <v>240</v>
      </c>
      <c r="B254" s="299">
        <f t="shared" ref="B254:M254" si="49">(B82/1000)/1.02</f>
        <v>11.471843137254902</v>
      </c>
      <c r="C254" s="299">
        <f t="shared" si="49"/>
        <v>11.152172549019607</v>
      </c>
      <c r="D254" s="299">
        <f t="shared" si="49"/>
        <v>11.790287254901962</v>
      </c>
      <c r="E254" s="299">
        <f t="shared" si="49"/>
        <v>11.894906862745099</v>
      </c>
      <c r="F254" s="299">
        <f t="shared" si="49"/>
        <v>11.874585294117646</v>
      </c>
      <c r="G254" s="299">
        <f t="shared" si="49"/>
        <v>11.477060784313725</v>
      </c>
      <c r="H254" s="299">
        <f t="shared" si="49"/>
        <v>11.840730392156862</v>
      </c>
      <c r="I254" s="299">
        <f t="shared" si="49"/>
        <v>12.55548725490196</v>
      </c>
      <c r="J254" s="299">
        <f t="shared" si="49"/>
        <v>13.093652941176469</v>
      </c>
      <c r="K254" s="299">
        <f t="shared" si="49"/>
        <v>13.306825490196079</v>
      </c>
      <c r="L254" s="299">
        <f t="shared" si="49"/>
        <v>13.406679411764706</v>
      </c>
      <c r="M254" s="300">
        <f t="shared" si="49"/>
        <v>13.67232549019608</v>
      </c>
      <c r="O254" s="304" t="s">
        <v>240</v>
      </c>
      <c r="P254" s="299">
        <f>(P82/1000)/1.02</f>
        <v>11.495216666666666</v>
      </c>
      <c r="Q254" s="299">
        <f>(Q82/1000)/1.02</f>
        <v>11.733939215686275</v>
      </c>
      <c r="R254" s="299">
        <f>(R82/1000)/1.02</f>
        <v>12.492946078431373</v>
      </c>
      <c r="S254" s="300">
        <f>(S82/1000)/1.02</f>
        <v>13.451011764705882</v>
      </c>
      <c r="T254" s="278"/>
      <c r="U254" s="304" t="s">
        <v>240</v>
      </c>
      <c r="V254" s="299">
        <f>(V82/1000)/1.02</f>
        <v>11.605275490196076</v>
      </c>
      <c r="W254" s="300">
        <f>(W82/1000)/1.02</f>
        <v>12.9787431372549</v>
      </c>
      <c r="X254" s="278"/>
      <c r="Y254" s="304" t="s">
        <v>240</v>
      </c>
      <c r="Z254" s="300">
        <f>(Z82/1000)/1.02</f>
        <v>12.249729411764706</v>
      </c>
      <c r="AA254" s="225"/>
    </row>
    <row r="255" spans="1:28">
      <c r="A255" s="298" t="s">
        <v>241</v>
      </c>
      <c r="B255" s="281">
        <f t="shared" ref="B255:M255" si="50">(B83/1000)/1.02</f>
        <v>11.670990196078431</v>
      </c>
      <c r="C255" s="281">
        <f t="shared" si="50"/>
        <v>11.252611764705883</v>
      </c>
      <c r="D255" s="281">
        <f t="shared" si="50"/>
        <v>11.806849019607844</v>
      </c>
      <c r="E255" s="281">
        <f t="shared" si="50"/>
        <v>11.932605882352942</v>
      </c>
      <c r="F255" s="281">
        <f t="shared" si="50"/>
        <v>11.894346078431372</v>
      </c>
      <c r="G255" s="281">
        <f t="shared" si="50"/>
        <v>11.449323529411764</v>
      </c>
      <c r="H255" s="281">
        <f t="shared" si="50"/>
        <v>11.799193137254901</v>
      </c>
      <c r="I255" s="281">
        <f t="shared" si="50"/>
        <v>12.582308823529411</v>
      </c>
      <c r="J255" s="281">
        <f t="shared" si="50"/>
        <v>13.122502941176469</v>
      </c>
      <c r="K255" s="281">
        <f t="shared" si="50"/>
        <v>13.422139215686276</v>
      </c>
      <c r="L255" s="281">
        <f t="shared" si="50"/>
        <v>13.482817647058823</v>
      </c>
      <c r="M255" s="302">
        <f t="shared" si="50"/>
        <v>13.725786274509803</v>
      </c>
      <c r="O255" s="298" t="s">
        <v>241</v>
      </c>
      <c r="P255" s="281">
        <f>(P83/1000)/1.02</f>
        <v>11.585163725490196</v>
      </c>
      <c r="Q255" s="281">
        <f>(Q83/1000)/1.02</f>
        <v>11.736373529411765</v>
      </c>
      <c r="R255" s="281">
        <f>(R83/1000)/1.02</f>
        <v>12.725842156862745</v>
      </c>
      <c r="S255" s="302">
        <f>(S83/1000)/1.02</f>
        <v>13.546566666666665</v>
      </c>
      <c r="T255" s="278"/>
      <c r="U255" s="298" t="s">
        <v>241</v>
      </c>
      <c r="V255" s="281">
        <f>(V83/1000)/1.02</f>
        <v>11.650693137254903</v>
      </c>
      <c r="W255" s="302">
        <f>(W83/1000)/1.02</f>
        <v>13.287360784313725</v>
      </c>
      <c r="X255" s="278"/>
      <c r="Y255" s="298" t="s">
        <v>241</v>
      </c>
      <c r="Z255" s="302">
        <f>(Z83/1000)/1.02</f>
        <v>12.796916666666666</v>
      </c>
      <c r="AA255" s="225"/>
    </row>
    <row r="256" spans="1:28">
      <c r="A256" s="298" t="s">
        <v>242</v>
      </c>
      <c r="B256" s="281">
        <f t="shared" ref="B256:M256" si="51">(B84/1000)/1.02</f>
        <v>0</v>
      </c>
      <c r="C256" s="281">
        <f t="shared" si="51"/>
        <v>8.2209303921568626</v>
      </c>
      <c r="D256" s="281">
        <f t="shared" si="51"/>
        <v>0</v>
      </c>
      <c r="E256" s="281">
        <f t="shared" si="51"/>
        <v>10.050980392156863</v>
      </c>
      <c r="F256" s="281">
        <f t="shared" si="51"/>
        <v>9.3927960784313722</v>
      </c>
      <c r="G256" s="281">
        <f t="shared" si="51"/>
        <v>8.6963568627450982</v>
      </c>
      <c r="H256" s="281">
        <f t="shared" si="51"/>
        <v>12.731372549019609</v>
      </c>
      <c r="I256" s="281">
        <f t="shared" si="51"/>
        <v>0</v>
      </c>
      <c r="J256" s="281">
        <f t="shared" si="51"/>
        <v>9.7575901960784321</v>
      </c>
      <c r="K256" s="281">
        <f t="shared" si="51"/>
        <v>10.792202941176471</v>
      </c>
      <c r="L256" s="281">
        <f t="shared" si="51"/>
        <v>9.4747803921568625</v>
      </c>
      <c r="M256" s="302">
        <f t="shared" si="51"/>
        <v>10.645893137254902</v>
      </c>
      <c r="O256" s="298" t="s">
        <v>242</v>
      </c>
      <c r="P256" s="281">
        <f>(P84/1000)/1.02</f>
        <v>8.2209303921568626</v>
      </c>
      <c r="Q256" s="281">
        <f>(Q84/1000)/1.02</f>
        <v>9.3122950980392147</v>
      </c>
      <c r="R256" s="281">
        <f>(R84/1000)/1.02</f>
        <v>9.9824588235294112</v>
      </c>
      <c r="S256" s="302">
        <f>(S84/1000)/1.02</f>
        <v>10.63457843137255</v>
      </c>
      <c r="T256" s="278"/>
      <c r="U256" s="298" t="s">
        <v>242</v>
      </c>
      <c r="V256" s="281">
        <f>(V84/1000)/1.02</f>
        <v>8.828370588235293</v>
      </c>
      <c r="W256" s="302">
        <f>(W84/1000)/1.02</f>
        <v>10.561392156862746</v>
      </c>
      <c r="X256" s="278"/>
      <c r="Y256" s="298" t="s">
        <v>242</v>
      </c>
      <c r="Z256" s="302">
        <f>(Z84/1000)/1.02</f>
        <v>9.9671519607843155</v>
      </c>
      <c r="AA256" s="225"/>
    </row>
    <row r="257" spans="1:28">
      <c r="A257" s="298" t="s">
        <v>98</v>
      </c>
      <c r="B257" s="281">
        <f t="shared" ref="B257:M257" si="52">(B85/1000)/1.02</f>
        <v>8.0251666666666672</v>
      </c>
      <c r="C257" s="281">
        <f t="shared" si="52"/>
        <v>8.263682352941176</v>
      </c>
      <c r="D257" s="281">
        <f t="shared" si="52"/>
        <v>8.9268950980392177</v>
      </c>
      <c r="E257" s="281">
        <f t="shared" si="52"/>
        <v>9.2179696078431377</v>
      </c>
      <c r="F257" s="281">
        <f t="shared" si="52"/>
        <v>9.3510500000000008</v>
      </c>
      <c r="G257" s="281">
        <f t="shared" si="52"/>
        <v>9.4256509803921578</v>
      </c>
      <c r="H257" s="281">
        <f t="shared" si="52"/>
        <v>9.5730656862745089</v>
      </c>
      <c r="I257" s="281">
        <f t="shared" si="52"/>
        <v>9.810024509803922</v>
      </c>
      <c r="J257" s="281">
        <f t="shared" si="52"/>
        <v>10.121543137254902</v>
      </c>
      <c r="K257" s="281">
        <f t="shared" si="52"/>
        <v>10.249910784313725</v>
      </c>
      <c r="L257" s="281">
        <f t="shared" si="52"/>
        <v>10.377939215686274</v>
      </c>
      <c r="M257" s="302">
        <f t="shared" si="52"/>
        <v>10.621319607843137</v>
      </c>
      <c r="O257" s="298" t="s">
        <v>98</v>
      </c>
      <c r="P257" s="281">
        <f>(P85/1000)/1.02</f>
        <v>8.4615823529411767</v>
      </c>
      <c r="Q257" s="281">
        <f>(Q85/1000)/1.02</f>
        <v>9.3420382352941189</v>
      </c>
      <c r="R257" s="281">
        <f>(R85/1000)/1.02</f>
        <v>9.847356862745098</v>
      </c>
      <c r="S257" s="302">
        <f>(S85/1000)/1.02</f>
        <v>10.390735294117647</v>
      </c>
      <c r="T257" s="278"/>
      <c r="U257" s="298" t="s">
        <v>98</v>
      </c>
      <c r="V257" s="281">
        <f>(V85/1000)/1.02</f>
        <v>8.8820588235294125</v>
      </c>
      <c r="W257" s="302">
        <f>(W85/1000)/1.02</f>
        <v>10.138781372549019</v>
      </c>
      <c r="X257" s="278"/>
      <c r="Y257" s="298" t="s">
        <v>98</v>
      </c>
      <c r="Z257" s="302">
        <f>(Z85/1000)/1.02</f>
        <v>9.5662166666666657</v>
      </c>
      <c r="AA257" s="225"/>
    </row>
    <row r="258" spans="1:28" ht="13.5" thickBot="1">
      <c r="A258" s="301" t="s">
        <v>243</v>
      </c>
      <c r="B258" s="305">
        <f t="shared" ref="B258:M258" si="53">(B86/1000)/1.02</f>
        <v>9.2236186274509802</v>
      </c>
      <c r="C258" s="305">
        <f t="shared" si="53"/>
        <v>9.300200980392157</v>
      </c>
      <c r="D258" s="305">
        <f t="shared" si="53"/>
        <v>9.7257098039215695</v>
      </c>
      <c r="E258" s="305">
        <f t="shared" si="53"/>
        <v>9.8450588235294116</v>
      </c>
      <c r="F258" s="305">
        <f t="shared" si="53"/>
        <v>9.9648450980392163</v>
      </c>
      <c r="G258" s="305">
        <f t="shared" si="53"/>
        <v>10.088506862745097</v>
      </c>
      <c r="H258" s="305">
        <f t="shared" si="53"/>
        <v>10.30826862745098</v>
      </c>
      <c r="I258" s="305">
        <f t="shared" si="53"/>
        <v>10.694949019607844</v>
      </c>
      <c r="J258" s="305">
        <f t="shared" si="53"/>
        <v>11.162990196078432</v>
      </c>
      <c r="K258" s="305">
        <f t="shared" si="53"/>
        <v>11.333209803921569</v>
      </c>
      <c r="L258" s="305">
        <f t="shared" si="53"/>
        <v>11.48351568627451</v>
      </c>
      <c r="M258" s="306">
        <f t="shared" si="53"/>
        <v>11.780675490196078</v>
      </c>
      <c r="O258" s="301" t="s">
        <v>243</v>
      </c>
      <c r="P258" s="305">
        <f>(P86/1000)/1.02</f>
        <v>9.4584078431372536</v>
      </c>
      <c r="Q258" s="305">
        <f>(Q86/1000)/1.02</f>
        <v>9.9747784313725472</v>
      </c>
      <c r="R258" s="305">
        <f>(R86/1000)/1.02</f>
        <v>10.728048039215688</v>
      </c>
      <c r="S258" s="306">
        <f>(S86/1000)/1.02</f>
        <v>11.504847058823527</v>
      </c>
      <c r="T258" s="278"/>
      <c r="U258" s="301" t="s">
        <v>243</v>
      </c>
      <c r="V258" s="305">
        <f>(V86/1000)/1.02</f>
        <v>9.7111499999999982</v>
      </c>
      <c r="W258" s="306">
        <f>(W86/1000)/1.02</f>
        <v>11.133428431372549</v>
      </c>
      <c r="X258" s="278"/>
      <c r="Y258" s="301" t="s">
        <v>243</v>
      </c>
      <c r="Z258" s="306">
        <f>(Z86/1000)/1.02</f>
        <v>10.43406862745098</v>
      </c>
      <c r="AA258" s="225"/>
    </row>
    <row r="260" spans="1:28" ht="16.5" thickBot="1">
      <c r="A260" s="284">
        <v>2012</v>
      </c>
      <c r="B260" s="278"/>
      <c r="C260" s="278"/>
      <c r="D260" s="278"/>
      <c r="E260" s="278"/>
      <c r="F260" s="278"/>
      <c r="G260" s="278"/>
      <c r="H260" s="278"/>
      <c r="I260" s="278"/>
      <c r="J260" s="278"/>
      <c r="K260" s="278"/>
      <c r="L260" s="278"/>
      <c r="M260" s="283" t="s">
        <v>247</v>
      </c>
      <c r="O260" s="284">
        <v>2012</v>
      </c>
      <c r="P260" s="286" t="s">
        <v>217</v>
      </c>
      <c r="Q260" s="286"/>
      <c r="R260" s="286"/>
      <c r="S260" s="286"/>
      <c r="T260" s="278"/>
      <c r="U260" s="284">
        <v>2012</v>
      </c>
      <c r="V260" s="286" t="s">
        <v>218</v>
      </c>
      <c r="W260" s="286"/>
      <c r="X260" s="278"/>
      <c r="Y260" s="284">
        <v>2012</v>
      </c>
      <c r="Z260" s="278"/>
    </row>
    <row r="261" spans="1:28" ht="14.25" thickBot="1">
      <c r="A261" s="291"/>
      <c r="B261" s="292" t="s">
        <v>220</v>
      </c>
      <c r="C261" s="292" t="s">
        <v>221</v>
      </c>
      <c r="D261" s="292" t="s">
        <v>222</v>
      </c>
      <c r="E261" s="292" t="s">
        <v>223</v>
      </c>
      <c r="F261" s="292" t="s">
        <v>224</v>
      </c>
      <c r="G261" s="292" t="s">
        <v>225</v>
      </c>
      <c r="H261" s="292" t="s">
        <v>226</v>
      </c>
      <c r="I261" s="292" t="s">
        <v>227</v>
      </c>
      <c r="J261" s="292" t="s">
        <v>228</v>
      </c>
      <c r="K261" s="292" t="s">
        <v>229</v>
      </c>
      <c r="L261" s="292" t="s">
        <v>230</v>
      </c>
      <c r="M261" s="293" t="s">
        <v>231</v>
      </c>
      <c r="O261" s="291"/>
      <c r="P261" s="292" t="s">
        <v>232</v>
      </c>
      <c r="Q261" s="292" t="s">
        <v>233</v>
      </c>
      <c r="R261" s="292" t="s">
        <v>234</v>
      </c>
      <c r="S261" s="293" t="s">
        <v>235</v>
      </c>
      <c r="T261" s="278"/>
      <c r="U261" s="291"/>
      <c r="V261" s="292" t="s">
        <v>236</v>
      </c>
      <c r="W261" s="293" t="s">
        <v>237</v>
      </c>
      <c r="X261" s="278"/>
      <c r="Y261" s="291"/>
      <c r="Z261" s="294" t="s">
        <v>238</v>
      </c>
    </row>
    <row r="262" spans="1:28" ht="13.5" thickBot="1">
      <c r="A262" s="304" t="s">
        <v>239</v>
      </c>
      <c r="B262" s="299">
        <f t="shared" ref="B262:M262" si="54">(B90/1000)/1.02</f>
        <v>12.942823529411765</v>
      </c>
      <c r="C262" s="299">
        <f t="shared" si="54"/>
        <v>12.983039215686276</v>
      </c>
      <c r="D262" s="299">
        <f t="shared" si="54"/>
        <v>12.513313725490194</v>
      </c>
      <c r="E262" s="299">
        <f t="shared" si="54"/>
        <v>12.441941176470587</v>
      </c>
      <c r="F262" s="299">
        <f t="shared" si="54"/>
        <v>12.233774509803922</v>
      </c>
      <c r="G262" s="299">
        <f t="shared" si="54"/>
        <v>12.483813725490196</v>
      </c>
      <c r="H262" s="299">
        <f t="shared" si="54"/>
        <v>12.519607843137255</v>
      </c>
      <c r="I262" s="299">
        <f t="shared" si="54"/>
        <v>12.767598039215688</v>
      </c>
      <c r="J262" s="299">
        <f t="shared" si="54"/>
        <v>12.911774509803921</v>
      </c>
      <c r="K262" s="299">
        <f t="shared" si="54"/>
        <v>12.631068627450979</v>
      </c>
      <c r="L262" s="299">
        <f t="shared" si="54"/>
        <v>12.461068627450981</v>
      </c>
      <c r="M262" s="299">
        <f t="shared" si="54"/>
        <v>12.516009803921568</v>
      </c>
      <c r="O262" s="295" t="s">
        <v>239</v>
      </c>
      <c r="P262" s="296">
        <f>(P90/1000)/1.02</f>
        <v>12.795205882352942</v>
      </c>
      <c r="Q262" s="296">
        <f>(Q90/1000)/1.02</f>
        <v>12.370480392156862</v>
      </c>
      <c r="R262" s="296">
        <f>(R90/1000)/1.02</f>
        <v>12.735941176470588</v>
      </c>
      <c r="S262" s="297">
        <f>(S90/1000)/1.02</f>
        <v>12.54006862745098</v>
      </c>
      <c r="T262" s="278"/>
      <c r="U262" s="295" t="s">
        <v>239</v>
      </c>
      <c r="V262" s="296">
        <f>(V90/1000)/1.02</f>
        <v>12.573382352941175</v>
      </c>
      <c r="W262" s="297">
        <f>(W90/1000)/1.02</f>
        <v>12.633343137254903</v>
      </c>
      <c r="X262" s="278"/>
      <c r="Y262" s="295" t="s">
        <v>239</v>
      </c>
      <c r="Z262" s="297">
        <f>(Z90/1000)/1.02</f>
        <v>12.603137254901961</v>
      </c>
      <c r="AA262" s="225"/>
    </row>
    <row r="263" spans="1:28">
      <c r="A263" s="304" t="s">
        <v>240</v>
      </c>
      <c r="B263" s="299">
        <f t="shared" ref="B263:M263" si="55">(B91/1000)/1.02</f>
        <v>14.232160784313725</v>
      </c>
      <c r="C263" s="299">
        <f t="shared" si="55"/>
        <v>13.991845098039216</v>
      </c>
      <c r="D263" s="299">
        <f t="shared" si="55"/>
        <v>13.316357843137254</v>
      </c>
      <c r="E263" s="299">
        <f t="shared" si="55"/>
        <v>13.310230392156862</v>
      </c>
      <c r="F263" s="299">
        <f t="shared" si="55"/>
        <v>12.814128431372549</v>
      </c>
      <c r="G263" s="299">
        <f t="shared" si="55"/>
        <v>13.080068627450981</v>
      </c>
      <c r="H263" s="299">
        <f t="shared" si="55"/>
        <v>13.239143137254901</v>
      </c>
      <c r="I263" s="299">
        <f t="shared" si="55"/>
        <v>13.72052843137255</v>
      </c>
      <c r="J263" s="299">
        <f t="shared" si="55"/>
        <v>13.905362745098039</v>
      </c>
      <c r="K263" s="299">
        <f t="shared" si="55"/>
        <v>13.672676470588234</v>
      </c>
      <c r="L263" s="299">
        <f t="shared" si="55"/>
        <v>13.468343137254902</v>
      </c>
      <c r="M263" s="300">
        <f t="shared" si="55"/>
        <v>13.39312450980392</v>
      </c>
      <c r="O263" s="304" t="s">
        <v>240</v>
      </c>
      <c r="P263" s="299">
        <f>(P91/1000)/1.02</f>
        <v>13.807036274509803</v>
      </c>
      <c r="Q263" s="299">
        <f>(Q91/1000)/1.02</f>
        <v>13.029750980392157</v>
      </c>
      <c r="R263" s="299">
        <f>(R91/1000)/1.02</f>
        <v>13.622970588235296</v>
      </c>
      <c r="S263" s="300">
        <f>(S91/1000)/1.02</f>
        <v>13.52010588235294</v>
      </c>
      <c r="T263" s="278"/>
      <c r="U263" s="304" t="s">
        <v>240</v>
      </c>
      <c r="V263" s="299">
        <f>(V91/1000)/1.02</f>
        <v>13.407085294117648</v>
      </c>
      <c r="W263" s="300">
        <f>(W91/1000)/1.02</f>
        <v>13.569479411764707</v>
      </c>
      <c r="X263" s="278"/>
      <c r="Y263" s="304" t="s">
        <v>240</v>
      </c>
      <c r="Z263" s="300">
        <f>(Z91/1000)/1.02</f>
        <v>13.484396078431374</v>
      </c>
      <c r="AA263" s="225"/>
    </row>
    <row r="264" spans="1:28">
      <c r="A264" s="298" t="s">
        <v>241</v>
      </c>
      <c r="B264" s="281">
        <f t="shared" ref="B264:M264" si="56">(B92/1000)/1.02</f>
        <v>14.267403921568627</v>
      </c>
      <c r="C264" s="281">
        <f t="shared" si="56"/>
        <v>14.0114</v>
      </c>
      <c r="D264" s="281">
        <f t="shared" si="56"/>
        <v>13.292657843137256</v>
      </c>
      <c r="E264" s="281">
        <f t="shared" si="56"/>
        <v>13.306553921568627</v>
      </c>
      <c r="F264" s="281">
        <f t="shared" si="56"/>
        <v>12.77058431372549</v>
      </c>
      <c r="G264" s="281">
        <f t="shared" si="56"/>
        <v>13.081049019607843</v>
      </c>
      <c r="H264" s="281">
        <f t="shared" si="56"/>
        <v>13.207251960784316</v>
      </c>
      <c r="I264" s="281">
        <f t="shared" si="56"/>
        <v>13.711659803921568</v>
      </c>
      <c r="J264" s="281">
        <f t="shared" si="56"/>
        <v>13.920774509803922</v>
      </c>
      <c r="K264" s="281">
        <f t="shared" si="56"/>
        <v>13.694085294117647</v>
      </c>
      <c r="L264" s="281">
        <f t="shared" si="56"/>
        <v>13.515343137254902</v>
      </c>
      <c r="M264" s="302">
        <f t="shared" si="56"/>
        <v>13.504963725490196</v>
      </c>
      <c r="O264" s="298" t="s">
        <v>241</v>
      </c>
      <c r="P264" s="281">
        <f>(P92/1000)/1.02</f>
        <v>13.851040196078429</v>
      </c>
      <c r="Q264" s="281">
        <f>(Q92/1000)/1.02</f>
        <v>12.997743137254901</v>
      </c>
      <c r="R264" s="281">
        <f>(R92/1000)/1.02</f>
        <v>13.583705882352939</v>
      </c>
      <c r="S264" s="302">
        <f>(S92/1000)/1.02</f>
        <v>13.569149999999999</v>
      </c>
      <c r="T264" s="278"/>
      <c r="U264" s="298" t="s">
        <v>241</v>
      </c>
      <c r="V264" s="281">
        <f>(V92/1000)/1.02</f>
        <v>13.378585294117645</v>
      </c>
      <c r="W264" s="302">
        <f>(W92/1000)/1.02</f>
        <v>13.576246078431373</v>
      </c>
      <c r="X264" s="278"/>
      <c r="Y264" s="298" t="s">
        <v>241</v>
      </c>
      <c r="Z264" s="302">
        <f>(Z92/1000)/1.02</f>
        <v>13.469354901960784</v>
      </c>
      <c r="AA264" s="225"/>
    </row>
    <row r="265" spans="1:28">
      <c r="A265" s="298" t="s">
        <v>242</v>
      </c>
      <c r="B265" s="281">
        <f t="shared" ref="B265:M265" si="57">(B93/1000)/1.02</f>
        <v>12.323588235294118</v>
      </c>
      <c r="C265" s="281">
        <f t="shared" si="57"/>
        <v>0</v>
      </c>
      <c r="D265" s="281">
        <f t="shared" si="57"/>
        <v>11.803549019607845</v>
      </c>
      <c r="E265" s="281">
        <f t="shared" si="57"/>
        <v>10.312019607843137</v>
      </c>
      <c r="F265" s="281">
        <f t="shared" si="57"/>
        <v>0</v>
      </c>
      <c r="G265" s="281">
        <f t="shared" si="57"/>
        <v>0</v>
      </c>
      <c r="H265" s="281">
        <f t="shared" si="57"/>
        <v>0</v>
      </c>
      <c r="I265" s="281">
        <f t="shared" si="57"/>
        <v>0</v>
      </c>
      <c r="J265" s="281">
        <f t="shared" si="57"/>
        <v>0</v>
      </c>
      <c r="K265" s="281">
        <f t="shared" si="57"/>
        <v>12.208735294117647</v>
      </c>
      <c r="L265" s="281">
        <f t="shared" si="57"/>
        <v>0</v>
      </c>
      <c r="M265" s="302">
        <f t="shared" si="57"/>
        <v>0</v>
      </c>
      <c r="O265" s="298" t="s">
        <v>242</v>
      </c>
      <c r="P265" s="281">
        <f>(P93/1000)/1.02</f>
        <v>11.968111764705881</v>
      </c>
      <c r="Q265" s="281">
        <f>(Q93/1000)/1.02</f>
        <v>10.312019607843137</v>
      </c>
      <c r="R265" s="281">
        <f>(R93/1000)/1.02</f>
        <v>0</v>
      </c>
      <c r="S265" s="302">
        <f>(S93/1000)/1.02</f>
        <v>12.208735294117647</v>
      </c>
      <c r="T265" s="278"/>
      <c r="U265" s="298" t="s">
        <v>242</v>
      </c>
      <c r="V265" s="281">
        <f>(V93/1000)/1.02</f>
        <v>11.923667647058823</v>
      </c>
      <c r="W265" s="302">
        <f>(W93/1000)/1.02</f>
        <v>12.208735294117647</v>
      </c>
      <c r="X265" s="278"/>
      <c r="Y265" s="298" t="s">
        <v>242</v>
      </c>
      <c r="Z265" s="302">
        <f>(Z93/1000)/1.02</f>
        <v>11.942844117647057</v>
      </c>
      <c r="AA265" s="225"/>
    </row>
    <row r="266" spans="1:28">
      <c r="A266" s="298" t="s">
        <v>98</v>
      </c>
      <c r="B266" s="281">
        <f t="shared" ref="B266:M266" si="58">(B94/1000)/1.02</f>
        <v>11.030435294117646</v>
      </c>
      <c r="C266" s="281">
        <f t="shared" si="58"/>
        <v>11.273746078431373</v>
      </c>
      <c r="D266" s="281">
        <f t="shared" si="58"/>
        <v>11.248506862745099</v>
      </c>
      <c r="E266" s="281">
        <f t="shared" si="58"/>
        <v>11.148847058823529</v>
      </c>
      <c r="F266" s="281">
        <f t="shared" si="58"/>
        <v>11.161174509803921</v>
      </c>
      <c r="G266" s="281">
        <f t="shared" si="58"/>
        <v>11.448970588235294</v>
      </c>
      <c r="H266" s="281">
        <f t="shared" si="58"/>
        <v>11.407553921568628</v>
      </c>
      <c r="I266" s="281">
        <f t="shared" si="58"/>
        <v>11.52756568627451</v>
      </c>
      <c r="J266" s="281">
        <f t="shared" si="58"/>
        <v>11.579852941176471</v>
      </c>
      <c r="K266" s="281">
        <f t="shared" si="58"/>
        <v>11.339956862745098</v>
      </c>
      <c r="L266" s="281">
        <f t="shared" si="58"/>
        <v>10.994696078431371</v>
      </c>
      <c r="M266" s="302">
        <f t="shared" si="58"/>
        <v>11.02725</v>
      </c>
      <c r="O266" s="298" t="s">
        <v>98</v>
      </c>
      <c r="P266" s="281">
        <f>(P94/1000)/1.02</f>
        <v>11.192795098039216</v>
      </c>
      <c r="Q266" s="281">
        <f>(Q94/1000)/1.02</f>
        <v>11.252930392156861</v>
      </c>
      <c r="R266" s="281">
        <f>(R94/1000)/1.02</f>
        <v>11.50914705882353</v>
      </c>
      <c r="S266" s="302">
        <f>(S94/1000)/1.02</f>
        <v>11.142151960784314</v>
      </c>
      <c r="T266" s="278"/>
      <c r="U266" s="298" t="s">
        <v>98</v>
      </c>
      <c r="V266" s="281">
        <f>(V94/1000)/1.02</f>
        <v>11.223979411764708</v>
      </c>
      <c r="W266" s="302">
        <f>(W94/1000)/1.02</f>
        <v>11.315541176470589</v>
      </c>
      <c r="X266" s="278"/>
      <c r="Y266" s="298" t="s">
        <v>98</v>
      </c>
      <c r="Z266" s="302">
        <f>(Z94/1000)/1.02</f>
        <v>11.272619607843138</v>
      </c>
      <c r="AA266" s="225"/>
    </row>
    <row r="267" spans="1:28" ht="13.5" thickBot="1">
      <c r="A267" s="301" t="s">
        <v>243</v>
      </c>
      <c r="B267" s="305">
        <f t="shared" ref="B267:M267" si="59">(B95/1000)/1.02</f>
        <v>12.132949019607842</v>
      </c>
      <c r="C267" s="305">
        <f t="shared" si="59"/>
        <v>12.336474509803921</v>
      </c>
      <c r="D267" s="305">
        <f t="shared" si="59"/>
        <v>12.114295098039216</v>
      </c>
      <c r="E267" s="305">
        <f t="shared" si="59"/>
        <v>12.091570588235294</v>
      </c>
      <c r="F267" s="305">
        <f t="shared" si="59"/>
        <v>12.185779411764706</v>
      </c>
      <c r="G267" s="305">
        <f t="shared" si="59"/>
        <v>12.280369607843138</v>
      </c>
      <c r="H267" s="305">
        <f t="shared" si="59"/>
        <v>12.348626470588234</v>
      </c>
      <c r="I267" s="305">
        <f t="shared" si="59"/>
        <v>12.527134313725488</v>
      </c>
      <c r="J267" s="305">
        <f t="shared" si="59"/>
        <v>12.636156862745096</v>
      </c>
      <c r="K267" s="305">
        <f t="shared" si="59"/>
        <v>12.521536274509804</v>
      </c>
      <c r="L267" s="305">
        <f t="shared" si="59"/>
        <v>12.477088235294115</v>
      </c>
      <c r="M267" s="306">
        <f t="shared" si="59"/>
        <v>12.404394117647058</v>
      </c>
      <c r="O267" s="301" t="s">
        <v>243</v>
      </c>
      <c r="P267" s="305">
        <f>(P95/1000)/1.02</f>
        <v>12.189649999999999</v>
      </c>
      <c r="Q267" s="305">
        <f>(Q95/1000)/1.02</f>
        <v>12.188991176470589</v>
      </c>
      <c r="R267" s="305">
        <f>(R95/1000)/1.02</f>
        <v>12.505558823529412</v>
      </c>
      <c r="S267" s="306">
        <f>(S95/1000)/1.02</f>
        <v>12.47554019607843</v>
      </c>
      <c r="T267" s="278"/>
      <c r="U267" s="301" t="s">
        <v>243</v>
      </c>
      <c r="V267" s="305">
        <f>(V95/1000)/1.02</f>
        <v>12.189289215686275</v>
      </c>
      <c r="W267" s="306">
        <f>(W95/1000)/1.02</f>
        <v>12.489642156862745</v>
      </c>
      <c r="X267" s="278"/>
      <c r="Y267" s="301" t="s">
        <v>243</v>
      </c>
      <c r="Z267" s="306">
        <f>(Z95/1000)/1.02</f>
        <v>12.338720588235295</v>
      </c>
      <c r="AA267" s="225"/>
    </row>
    <row r="268" spans="1:28">
      <c r="AA268" s="225"/>
    </row>
    <row r="269" spans="1:28" ht="16.5" thickBot="1">
      <c r="A269" s="284">
        <v>2013</v>
      </c>
      <c r="B269" s="278"/>
      <c r="C269" s="278"/>
      <c r="D269" s="278"/>
      <c r="E269" s="278"/>
      <c r="F269" s="278"/>
      <c r="G269" s="278"/>
      <c r="H269" s="278"/>
      <c r="I269" s="278"/>
      <c r="J269" s="278"/>
      <c r="K269" s="278"/>
      <c r="L269" s="278"/>
      <c r="M269" s="283" t="s">
        <v>247</v>
      </c>
      <c r="O269" s="284">
        <v>2013</v>
      </c>
      <c r="P269" s="286" t="s">
        <v>217</v>
      </c>
      <c r="Q269" s="286"/>
      <c r="R269" s="286"/>
      <c r="S269" s="286"/>
      <c r="T269" s="278"/>
      <c r="U269" s="284">
        <v>2013</v>
      </c>
      <c r="V269" s="286" t="s">
        <v>218</v>
      </c>
      <c r="W269" s="286"/>
      <c r="X269" s="278"/>
      <c r="Y269" s="284">
        <v>2013</v>
      </c>
      <c r="Z269" s="278"/>
    </row>
    <row r="270" spans="1:28" ht="14.25" thickBot="1">
      <c r="A270" s="291"/>
      <c r="B270" s="292" t="s">
        <v>220</v>
      </c>
      <c r="C270" s="292" t="s">
        <v>221</v>
      </c>
      <c r="D270" s="292" t="s">
        <v>222</v>
      </c>
      <c r="E270" s="292" t="s">
        <v>223</v>
      </c>
      <c r="F270" s="292" t="s">
        <v>224</v>
      </c>
      <c r="G270" s="292" t="s">
        <v>225</v>
      </c>
      <c r="H270" s="292" t="s">
        <v>226</v>
      </c>
      <c r="I270" s="292" t="s">
        <v>227</v>
      </c>
      <c r="J270" s="292" t="s">
        <v>228</v>
      </c>
      <c r="K270" s="292" t="s">
        <v>229</v>
      </c>
      <c r="L270" s="292" t="s">
        <v>230</v>
      </c>
      <c r="M270" s="293" t="s">
        <v>231</v>
      </c>
      <c r="O270" s="291"/>
      <c r="P270" s="292" t="s">
        <v>232</v>
      </c>
      <c r="Q270" s="292" t="s">
        <v>233</v>
      </c>
      <c r="R270" s="292" t="s">
        <v>234</v>
      </c>
      <c r="S270" s="293" t="s">
        <v>235</v>
      </c>
      <c r="T270" s="278"/>
      <c r="U270" s="291"/>
      <c r="V270" s="292" t="s">
        <v>236</v>
      </c>
      <c r="W270" s="293" t="s">
        <v>237</v>
      </c>
      <c r="X270" s="278"/>
      <c r="Y270" s="291"/>
      <c r="Z270" s="294" t="s">
        <v>238</v>
      </c>
    </row>
    <row r="271" spans="1:28" ht="13.5" thickBot="1">
      <c r="A271" s="304" t="s">
        <v>239</v>
      </c>
      <c r="B271" s="299">
        <f t="shared" ref="B271:M271" si="60">(B99/1000)/1.02</f>
        <v>12.754725490196078</v>
      </c>
      <c r="C271" s="299">
        <f t="shared" si="60"/>
        <v>12.780323529411765</v>
      </c>
      <c r="D271" s="299">
        <f t="shared" si="60"/>
        <v>12.191764705882354</v>
      </c>
      <c r="E271" s="299">
        <f t="shared" si="60"/>
        <v>12.385431372549018</v>
      </c>
      <c r="F271" s="299">
        <f t="shared" si="60"/>
        <v>11.857431372549019</v>
      </c>
      <c r="G271" s="299">
        <f t="shared" si="60"/>
        <v>11.826470588235294</v>
      </c>
      <c r="H271" s="299">
        <f t="shared" si="60"/>
        <v>11.650539215686274</v>
      </c>
      <c r="I271" s="299">
        <f t="shared" si="60"/>
        <v>11.655676470588235</v>
      </c>
      <c r="J271" s="299">
        <f t="shared" si="60"/>
        <v>11.794549019607844</v>
      </c>
      <c r="K271" s="299">
        <f t="shared" si="60"/>
        <v>11.643245098039216</v>
      </c>
      <c r="L271" s="299">
        <f t="shared" si="60"/>
        <v>11.563068627450981</v>
      </c>
      <c r="M271" s="299">
        <f t="shared" si="60"/>
        <v>11.535</v>
      </c>
      <c r="O271" s="295" t="s">
        <v>239</v>
      </c>
      <c r="P271" s="296">
        <f>(P99/1000)/1.02</f>
        <v>12.5875</v>
      </c>
      <c r="Q271" s="296">
        <f>(Q99/1000)/1.02</f>
        <v>11.997058823529411</v>
      </c>
      <c r="R271" s="296">
        <f>(R99/1000)/1.02</f>
        <v>11.698715686274511</v>
      </c>
      <c r="S271" s="297">
        <f>(S99/1000)/1.02</f>
        <v>11.585999999999999</v>
      </c>
      <c r="T271" s="278"/>
      <c r="U271" s="295" t="s">
        <v>239</v>
      </c>
      <c r="V271" s="296">
        <f>(V99/1000)/1.02</f>
        <v>12.273921568627451</v>
      </c>
      <c r="W271" s="297">
        <f>(W99/1000)/1.02</f>
        <v>11.641970588235294</v>
      </c>
      <c r="X271" s="278"/>
      <c r="Y271" s="295" t="s">
        <v>239</v>
      </c>
      <c r="Z271" s="297">
        <f>(Z99/1000)/1.02</f>
        <v>11.952539215686274</v>
      </c>
    </row>
    <row r="272" spans="1:28">
      <c r="A272" s="304" t="s">
        <v>240</v>
      </c>
      <c r="B272" s="299">
        <f t="shared" ref="B272:M272" si="61">(B100/1000)/1.02</f>
        <v>13.65428137254902</v>
      </c>
      <c r="C272" s="299">
        <f t="shared" si="61"/>
        <v>13.490672549019608</v>
      </c>
      <c r="D272" s="299">
        <f t="shared" si="61"/>
        <v>12.774453921568627</v>
      </c>
      <c r="E272" s="299">
        <f t="shared" si="61"/>
        <v>12.868604901960785</v>
      </c>
      <c r="F272" s="299">
        <f t="shared" si="61"/>
        <v>12.339525490196078</v>
      </c>
      <c r="G272" s="299">
        <f t="shared" si="61"/>
        <v>12.294761764705882</v>
      </c>
      <c r="H272" s="299">
        <f t="shared" si="61"/>
        <v>12.101196078431371</v>
      </c>
      <c r="I272" s="299">
        <f t="shared" si="61"/>
        <v>12.285426470588236</v>
      </c>
      <c r="J272" s="299">
        <f t="shared" si="61"/>
        <v>12.465171568627451</v>
      </c>
      <c r="K272" s="299">
        <f t="shared" si="61"/>
        <v>12.490258823529413</v>
      </c>
      <c r="L272" s="299">
        <f t="shared" si="61"/>
        <v>12.493943137254902</v>
      </c>
      <c r="M272" s="300">
        <f t="shared" si="61"/>
        <v>12.430127450980391</v>
      </c>
      <c r="O272" s="304" t="s">
        <v>240</v>
      </c>
      <c r="P272" s="299">
        <f>(P100/1000)/1.02</f>
        <v>13.337576470588234</v>
      </c>
      <c r="Q272" s="299">
        <f>(Q100/1000)/1.02</f>
        <v>12.475481372549019</v>
      </c>
      <c r="R272" s="299">
        <f>(R100/1000)/1.02</f>
        <v>12.267988235294117</v>
      </c>
      <c r="S272" s="300">
        <f>(S100/1000)/1.02</f>
        <v>12.473602941176472</v>
      </c>
      <c r="T272" s="278"/>
      <c r="U272" s="304" t="s">
        <v>240</v>
      </c>
      <c r="V272" s="299">
        <f>(V100/1000)/1.02</f>
        <v>12.883644117647057</v>
      </c>
      <c r="W272" s="300">
        <f>(W100/1000)/1.02</f>
        <v>12.370468627450981</v>
      </c>
      <c r="X272" s="278"/>
      <c r="Y272" s="304" t="s">
        <v>240</v>
      </c>
      <c r="Z272" s="300">
        <f>(Z100/1000)/1.02</f>
        <v>12.629663725490195</v>
      </c>
      <c r="AB272" s="225"/>
    </row>
    <row r="273" spans="1:29">
      <c r="A273" s="298" t="s">
        <v>241</v>
      </c>
      <c r="B273" s="281">
        <f t="shared" ref="B273:M273" si="62">(B101/1000)/1.02</f>
        <v>13.680863725490195</v>
      </c>
      <c r="C273" s="281">
        <f t="shared" si="62"/>
        <v>13.395711764705883</v>
      </c>
      <c r="D273" s="281">
        <f t="shared" si="62"/>
        <v>12.725539215686274</v>
      </c>
      <c r="E273" s="281">
        <f t="shared" si="62"/>
        <v>12.782170588235294</v>
      </c>
      <c r="F273" s="281">
        <f t="shared" si="62"/>
        <v>12.210724509803921</v>
      </c>
      <c r="G273" s="281">
        <f t="shared" si="62"/>
        <v>12.167599019607842</v>
      </c>
      <c r="H273" s="281">
        <f t="shared" si="62"/>
        <v>11.986170588235295</v>
      </c>
      <c r="I273" s="281">
        <f t="shared" si="62"/>
        <v>12.186623529411765</v>
      </c>
      <c r="J273" s="281">
        <f t="shared" si="62"/>
        <v>12.416439215686275</v>
      </c>
      <c r="K273" s="281">
        <f t="shared" si="62"/>
        <v>12.467360784313726</v>
      </c>
      <c r="L273" s="281">
        <f t="shared" si="62"/>
        <v>12.443811764705883</v>
      </c>
      <c r="M273" s="302">
        <f t="shared" si="62"/>
        <v>12.376505882352941</v>
      </c>
      <c r="O273" s="298" t="s">
        <v>241</v>
      </c>
      <c r="P273" s="281">
        <f>(P101/1000)/1.02</f>
        <v>13.283597058823529</v>
      </c>
      <c r="Q273" s="281">
        <f>(Q101/1000)/1.02</f>
        <v>12.342750980392157</v>
      </c>
      <c r="R273" s="281">
        <f>(R101/1000)/1.02</f>
        <v>12.173054901960784</v>
      </c>
      <c r="S273" s="302">
        <f>(S101/1000)/1.02</f>
        <v>12.434150980392157</v>
      </c>
      <c r="T273" s="278"/>
      <c r="U273" s="298" t="s">
        <v>241</v>
      </c>
      <c r="V273" s="281">
        <f>(V101/1000)/1.02</f>
        <v>12.70920588235294</v>
      </c>
      <c r="W273" s="302">
        <f>(W101/1000)/1.02</f>
        <v>12.297765686274509</v>
      </c>
      <c r="X273" s="278"/>
      <c r="Y273" s="298" t="s">
        <v>241</v>
      </c>
      <c r="Z273" s="302">
        <f>(Z101/1000)/1.02</f>
        <v>12.503901960784313</v>
      </c>
      <c r="AB273" s="225"/>
    </row>
    <row r="274" spans="1:29">
      <c r="A274" s="298" t="s">
        <v>98</v>
      </c>
      <c r="B274" s="281">
        <f t="shared" ref="B274:M274" si="63">(B103/1000)/1.02</f>
        <v>11.177633333333333</v>
      </c>
      <c r="C274" s="281">
        <f t="shared" si="63"/>
        <v>11.35712156862745</v>
      </c>
      <c r="D274" s="281">
        <f t="shared" si="63"/>
        <v>11.07116568627451</v>
      </c>
      <c r="E274" s="281">
        <f t="shared" si="63"/>
        <v>11.358920588235295</v>
      </c>
      <c r="F274" s="281">
        <f t="shared" si="63"/>
        <v>10.79440588235294</v>
      </c>
      <c r="G274" s="281">
        <f t="shared" si="63"/>
        <v>10.694361764705882</v>
      </c>
      <c r="H274" s="281">
        <f t="shared" si="63"/>
        <v>10.606519607843136</v>
      </c>
      <c r="I274" s="281">
        <f t="shared" si="63"/>
        <v>10.454818627450981</v>
      </c>
      <c r="J274" s="281">
        <f t="shared" si="63"/>
        <v>10.526025490196078</v>
      </c>
      <c r="K274" s="281">
        <f t="shared" si="63"/>
        <v>10.080059803921568</v>
      </c>
      <c r="L274" s="281">
        <f t="shared" si="63"/>
        <v>9.7910627450980385</v>
      </c>
      <c r="M274" s="302">
        <f t="shared" si="63"/>
        <v>9.6147598039215687</v>
      </c>
      <c r="O274" s="298" t="s">
        <v>98</v>
      </c>
      <c r="P274" s="281">
        <f>(P103/1000)/1.02</f>
        <v>11.199670588235294</v>
      </c>
      <c r="Q274" s="281">
        <f>(Q103/1000)/1.02</f>
        <v>10.923233333333332</v>
      </c>
      <c r="R274" s="281">
        <f>(R103/1000)/1.02</f>
        <v>10.535098039215685</v>
      </c>
      <c r="S274" s="302">
        <f>(S103/1000)/1.02</f>
        <v>9.8590294117647037</v>
      </c>
      <c r="T274" s="278"/>
      <c r="U274" s="298" t="s">
        <v>98</v>
      </c>
      <c r="V274" s="281">
        <f>(V103/1000)/1.02</f>
        <v>11.057910784313725</v>
      </c>
      <c r="W274" s="302">
        <f>(W103/1000)/1.02</f>
        <v>10.18893431372549</v>
      </c>
      <c r="X274" s="278"/>
      <c r="Y274" s="298" t="s">
        <v>98</v>
      </c>
      <c r="Z274" s="302">
        <f>(Z103/1000)/1.02</f>
        <v>10.598221568627451</v>
      </c>
      <c r="AB274" s="225"/>
    </row>
    <row r="275" spans="1:29" ht="13.5" thickBot="1">
      <c r="A275" s="301" t="s">
        <v>243</v>
      </c>
      <c r="B275" s="305">
        <f t="shared" ref="B275:M275" si="64">(B104/1000)/1.02</f>
        <v>12.641453921568626</v>
      </c>
      <c r="C275" s="305">
        <f t="shared" si="64"/>
        <v>12.771195098039216</v>
      </c>
      <c r="D275" s="305">
        <f t="shared" si="64"/>
        <v>12.431742156862745</v>
      </c>
      <c r="E275" s="305">
        <f t="shared" si="64"/>
        <v>12.532500980392157</v>
      </c>
      <c r="F275" s="305">
        <f t="shared" si="64"/>
        <v>12.120933333333333</v>
      </c>
      <c r="G275" s="305">
        <f t="shared" si="64"/>
        <v>12.12926176470588</v>
      </c>
      <c r="H275" s="305">
        <f t="shared" si="64"/>
        <v>12.03400588235294</v>
      </c>
      <c r="I275" s="305">
        <f t="shared" si="64"/>
        <v>12.042308823529412</v>
      </c>
      <c r="J275" s="305">
        <f t="shared" si="64"/>
        <v>12.130993137254901</v>
      </c>
      <c r="K275" s="305">
        <f t="shared" si="64"/>
        <v>12.160126470588235</v>
      </c>
      <c r="L275" s="305">
        <f t="shared" si="64"/>
        <v>12.115716666666668</v>
      </c>
      <c r="M275" s="306">
        <f t="shared" si="64"/>
        <v>12.127617647058823</v>
      </c>
      <c r="O275" s="301" t="s">
        <v>243</v>
      </c>
      <c r="P275" s="305">
        <f>(P104/1000)/1.02</f>
        <v>12.611057843137255</v>
      </c>
      <c r="Q275" s="305">
        <f>(Q104/1000)/1.02</f>
        <v>12.240997058823528</v>
      </c>
      <c r="R275" s="305">
        <f>(R104/1000)/1.02</f>
        <v>12.06783431372549</v>
      </c>
      <c r="S275" s="306">
        <f>(S104/1000)/1.02</f>
        <v>12.136275490196079</v>
      </c>
      <c r="T275" s="278"/>
      <c r="U275" s="301" t="s">
        <v>243</v>
      </c>
      <c r="V275" s="305">
        <f>(V104/1000)/1.02</f>
        <v>12.408382352941176</v>
      </c>
      <c r="W275" s="306">
        <f>(W104/1000)/1.02</f>
        <v>12.102855882352941</v>
      </c>
      <c r="X275" s="278"/>
      <c r="Y275" s="301" t="s">
        <v>243</v>
      </c>
      <c r="Z275" s="306">
        <f>(Z104/1000)/1.02</f>
        <v>12.250984313725491</v>
      </c>
      <c r="AB275" s="225"/>
    </row>
    <row r="276" spans="1:29">
      <c r="AB276" s="225"/>
    </row>
    <row r="277" spans="1:29" ht="16.5" thickBot="1">
      <c r="A277" s="284">
        <v>2014</v>
      </c>
      <c r="B277" s="278"/>
      <c r="C277" s="278"/>
      <c r="D277" s="278"/>
      <c r="E277" s="278"/>
      <c r="F277" s="278"/>
      <c r="G277" s="278"/>
      <c r="H277" s="278"/>
      <c r="I277" s="278"/>
      <c r="J277" s="278"/>
      <c r="K277" s="278"/>
      <c r="L277" s="278"/>
      <c r="M277" s="283" t="s">
        <v>247</v>
      </c>
      <c r="O277" s="284">
        <v>2014</v>
      </c>
      <c r="P277" s="286" t="s">
        <v>217</v>
      </c>
      <c r="Q277" s="286"/>
      <c r="R277" s="286"/>
      <c r="S277" s="286"/>
      <c r="T277" s="278"/>
      <c r="U277" s="284">
        <v>2014</v>
      </c>
      <c r="V277" s="286" t="s">
        <v>218</v>
      </c>
      <c r="W277" s="286"/>
      <c r="X277" s="278"/>
      <c r="Y277" s="284">
        <v>2014</v>
      </c>
      <c r="Z277" s="278"/>
      <c r="AB277" s="225"/>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c r="AA278" s="225"/>
    </row>
    <row r="279" spans="1:29" ht="14.25" thickBot="1">
      <c r="A279" s="295" t="s">
        <v>239</v>
      </c>
      <c r="B279" s="321">
        <f t="shared" ref="B279:M279" si="65">(B108/1000)/1.02</f>
        <v>11.765745098039215</v>
      </c>
      <c r="C279" s="296">
        <f t="shared" si="65"/>
        <v>11.75085294117647</v>
      </c>
      <c r="D279" s="296">
        <f t="shared" si="65"/>
        <v>11.53543137254902</v>
      </c>
      <c r="E279" s="296">
        <f t="shared" si="65"/>
        <v>11.685813725490195</v>
      </c>
      <c r="F279" s="296">
        <f t="shared" si="65"/>
        <v>11.606094117647059</v>
      </c>
      <c r="G279" s="296">
        <f t="shared" si="65"/>
        <v>11.51213725490196</v>
      </c>
      <c r="H279" s="296">
        <f t="shared" si="65"/>
        <v>11.313970588235295</v>
      </c>
      <c r="I279" s="296">
        <f t="shared" si="65"/>
        <v>11.315852941176471</v>
      </c>
      <c r="J279" s="296">
        <f t="shared" si="65"/>
        <v>11.294039215686276</v>
      </c>
      <c r="K279" s="296">
        <f t="shared" si="65"/>
        <v>10.757676470588235</v>
      </c>
      <c r="L279" s="296">
        <f t="shared" si="65"/>
        <v>10.87521568627451</v>
      </c>
      <c r="M279" s="297">
        <f t="shared" si="65"/>
        <v>11.949901960784313</v>
      </c>
      <c r="O279" s="304" t="s">
        <v>239</v>
      </c>
      <c r="P279" s="296">
        <f>(P108/1000)/1.02</f>
        <v>11.686323529411764</v>
      </c>
      <c r="Q279" s="296">
        <f>(Q108/1000)/1.02</f>
        <v>11.605607843137253</v>
      </c>
      <c r="R279" s="296">
        <f>(R108/1000)/1.02</f>
        <v>11.307941176470589</v>
      </c>
      <c r="S279" s="297">
        <f>(S108/1000)/1.02</f>
        <v>10.981480392156863</v>
      </c>
      <c r="T279" s="278"/>
      <c r="U279" s="304" t="s">
        <v>239</v>
      </c>
      <c r="V279" s="296">
        <f>(V108/1000)/1.02</f>
        <v>11.644166666666665</v>
      </c>
      <c r="W279" s="297">
        <f>(W108/1000)/1.02</f>
        <v>11.139882352941177</v>
      </c>
      <c r="X279" s="278"/>
      <c r="Y279" s="304" t="s">
        <v>239</v>
      </c>
      <c r="Z279" s="296">
        <f>(Z108/1000)/1.02</f>
        <v>11.398401960784314</v>
      </c>
      <c r="AA279" s="225"/>
      <c r="AB279" s="327"/>
      <c r="AC279" s="328"/>
    </row>
    <row r="280" spans="1:29" ht="13.5">
      <c r="A280" s="278" t="s">
        <v>244</v>
      </c>
      <c r="B280" s="322" t="s">
        <v>245</v>
      </c>
      <c r="C280" s="323" t="s">
        <v>245</v>
      </c>
      <c r="D280" s="323" t="s">
        <v>245</v>
      </c>
      <c r="E280" s="281">
        <f t="shared" ref="E280:M280" si="66">(E109/1000)/1.02</f>
        <v>11.864000000000001</v>
      </c>
      <c r="F280" s="281">
        <f t="shared" si="66"/>
        <v>11.722792156862745</v>
      </c>
      <c r="G280" s="281">
        <f t="shared" si="66"/>
        <v>11.824030392156862</v>
      </c>
      <c r="H280" s="281">
        <f t="shared" si="66"/>
        <v>11.938271568627451</v>
      </c>
      <c r="I280" s="281">
        <f t="shared" si="66"/>
        <v>11.613639215686275</v>
      </c>
      <c r="J280" s="281">
        <f t="shared" si="66"/>
        <v>11.964878431372549</v>
      </c>
      <c r="K280" s="281">
        <f t="shared" si="66"/>
        <v>11.476706862745099</v>
      </c>
      <c r="L280" s="281">
        <f t="shared" si="66"/>
        <v>12.017252941176471</v>
      </c>
      <c r="M280" s="302">
        <f t="shared" si="66"/>
        <v>13.053280392156861</v>
      </c>
      <c r="O280" s="304" t="s">
        <v>244</v>
      </c>
      <c r="P280" s="323" t="s">
        <v>245</v>
      </c>
      <c r="Q280" s="281">
        <f>(Q109/1000)/1.02</f>
        <v>11.780832352941175</v>
      </c>
      <c r="R280" s="281">
        <f>(R109/1000)/1.02</f>
        <v>11.87098725490196</v>
      </c>
      <c r="S280" s="302">
        <f>(S109/1000)/1.02</f>
        <v>11.952801960784313</v>
      </c>
      <c r="T280" s="278"/>
      <c r="U280" s="304" t="s">
        <v>244</v>
      </c>
      <c r="V280" s="281">
        <f>(V109/1000)/1.02</f>
        <v>11.780832352941175</v>
      </c>
      <c r="W280" s="302">
        <f>(W109/1000)/1.02</f>
        <v>11.924190196078433</v>
      </c>
      <c r="X280" s="278"/>
      <c r="Y280" s="304" t="s">
        <v>244</v>
      </c>
      <c r="Z280" s="281">
        <f>(Z109/1000)/1.02</f>
        <v>11.896268627450979</v>
      </c>
      <c r="AA280" s="225"/>
      <c r="AB280" s="327"/>
      <c r="AC280" s="332"/>
    </row>
    <row r="281" spans="1:29" ht="13.5">
      <c r="A281" s="298" t="s">
        <v>240</v>
      </c>
      <c r="B281" s="324">
        <f>(B110/1000)/1.02</f>
        <v>12.647552941176471</v>
      </c>
      <c r="C281" s="281">
        <f>(C110/1000)/1.02</f>
        <v>12.53742549019608</v>
      </c>
      <c r="D281" s="281">
        <f>(D110/1000)/1.02</f>
        <v>12.145951960784313</v>
      </c>
      <c r="E281" s="281">
        <f t="shared" ref="E281:M281" si="67">(E110/1000)/1.02</f>
        <v>12.246626470588234</v>
      </c>
      <c r="F281" s="281">
        <f t="shared" si="67"/>
        <v>12.109175490196078</v>
      </c>
      <c r="G281" s="281">
        <f t="shared" si="67"/>
        <v>12.105490196078431</v>
      </c>
      <c r="H281" s="281">
        <f t="shared" si="67"/>
        <v>12.026561764705884</v>
      </c>
      <c r="I281" s="281">
        <f t="shared" si="67"/>
        <v>12.180094117647059</v>
      </c>
      <c r="J281" s="281">
        <f t="shared" si="67"/>
        <v>12.245936274509804</v>
      </c>
      <c r="K281" s="281">
        <f t="shared" si="67"/>
        <v>11.959350000000001</v>
      </c>
      <c r="L281" s="281">
        <f t="shared" si="67"/>
        <v>12.12967549019608</v>
      </c>
      <c r="M281" s="302">
        <f t="shared" si="67"/>
        <v>13.080101960784313</v>
      </c>
      <c r="O281" s="298" t="s">
        <v>240</v>
      </c>
      <c r="P281" s="281">
        <f>(P110/1000)/1.02</f>
        <v>12.448944117647059</v>
      </c>
      <c r="Q281" s="281">
        <f>(Q110/1000)/1.02</f>
        <v>12.159081372549021</v>
      </c>
      <c r="R281" s="281">
        <f>(R110/1000)/1.02</f>
        <v>12.144897058823529</v>
      </c>
      <c r="S281" s="302">
        <f>(S110/1000)/1.02</f>
        <v>12.208536274509804</v>
      </c>
      <c r="T281" s="278"/>
      <c r="U281" s="298" t="s">
        <v>240</v>
      </c>
      <c r="V281" s="281">
        <f>(V110/1000)/1.02</f>
        <v>12.300411764705881</v>
      </c>
      <c r="W281" s="302">
        <f>(W110/1000)/1.02</f>
        <v>12.17665882352941</v>
      </c>
      <c r="X281" s="278"/>
      <c r="Y281" s="298" t="s">
        <v>240</v>
      </c>
      <c r="Z281" s="281">
        <f>(Z110/1000)/1.02</f>
        <v>12.244971568627451</v>
      </c>
      <c r="AA281" s="225"/>
      <c r="AB281" s="327"/>
      <c r="AC281" s="332"/>
    </row>
    <row r="282" spans="1:29" ht="13.5">
      <c r="A282" s="298" t="s">
        <v>241</v>
      </c>
      <c r="B282" s="324">
        <f>(B111/1000)/1.02</f>
        <v>12.679474509803921</v>
      </c>
      <c r="C282" s="281">
        <f>(C111/1000)/1.02</f>
        <v>12.458238235294118</v>
      </c>
      <c r="D282" s="281">
        <f>(D111/1000)/1.02</f>
        <v>12.054603921568626</v>
      </c>
      <c r="E282" s="281">
        <f t="shared" ref="E282:M282" si="68">(E111/1000)/1.02</f>
        <v>12.149738235294118</v>
      </c>
      <c r="F282" s="281">
        <f t="shared" si="68"/>
        <v>12.062059803921567</v>
      </c>
      <c r="G282" s="281">
        <f t="shared" si="68"/>
        <v>12.072360784313727</v>
      </c>
      <c r="H282" s="281">
        <f t="shared" si="68"/>
        <v>11.934994117647058</v>
      </c>
      <c r="I282" s="281">
        <f t="shared" si="68"/>
        <v>12.133481372549019</v>
      </c>
      <c r="J282" s="281">
        <f t="shared" si="68"/>
        <v>12.167965686274512</v>
      </c>
      <c r="K282" s="281">
        <f t="shared" si="68"/>
        <v>11.87554411764706</v>
      </c>
      <c r="L282" s="281">
        <f t="shared" si="68"/>
        <v>12.108981372549019</v>
      </c>
      <c r="M282" s="302">
        <f t="shared" si="68"/>
        <v>12.969236274509802</v>
      </c>
      <c r="O282" s="298" t="s">
        <v>241</v>
      </c>
      <c r="P282" s="281">
        <f>(P111/1000)/1.02</f>
        <v>12.405116666666666</v>
      </c>
      <c r="Q282" s="281">
        <f>(Q111/1000)/1.02</f>
        <v>12.093662745098039</v>
      </c>
      <c r="R282" s="281">
        <f>(R111/1000)/1.02</f>
        <v>12.065572549019608</v>
      </c>
      <c r="S282" s="302">
        <f>(S111/1000)/1.02</f>
        <v>12.20638431372549</v>
      </c>
      <c r="T282" s="278"/>
      <c r="U282" s="298" t="s">
        <v>241</v>
      </c>
      <c r="V282" s="281">
        <f>(V111/1000)/1.02</f>
        <v>12.225254901960785</v>
      </c>
      <c r="W282" s="302">
        <f>(W111/1000)/1.02</f>
        <v>12.131410784313726</v>
      </c>
      <c r="X282" s="278"/>
      <c r="Y282" s="298" t="s">
        <v>241</v>
      </c>
      <c r="Z282" s="281">
        <f>(Z111/1000)/1.02</f>
        <v>12.18033431372549</v>
      </c>
      <c r="AB282" s="327"/>
      <c r="AC282" s="332"/>
    </row>
    <row r="283" spans="1:29" ht="13.5">
      <c r="A283" s="298" t="s">
        <v>242</v>
      </c>
      <c r="B283" s="324">
        <f>(B112/1000)/1.02</f>
        <v>0</v>
      </c>
      <c r="C283" s="281">
        <f>(C112/1000)/1.02</f>
        <v>10.587555882352941</v>
      </c>
      <c r="D283" s="281">
        <f>(D112/1000)/1.02</f>
        <v>12.482050980392156</v>
      </c>
      <c r="E283" s="281">
        <f t="shared" ref="E283:M283" si="69">(E112/1000)/1.02</f>
        <v>10.646774509803921</v>
      </c>
      <c r="F283" s="281">
        <f t="shared" si="69"/>
        <v>0</v>
      </c>
      <c r="G283" s="281">
        <f t="shared" si="69"/>
        <v>0</v>
      </c>
      <c r="H283" s="281">
        <f t="shared" si="69"/>
        <v>0</v>
      </c>
      <c r="I283" s="281">
        <f t="shared" si="69"/>
        <v>12.810617647058823</v>
      </c>
      <c r="J283" s="281">
        <f t="shared" si="69"/>
        <v>13.202000000000002</v>
      </c>
      <c r="K283" s="281">
        <f t="shared" si="69"/>
        <v>0</v>
      </c>
      <c r="L283" s="281">
        <f t="shared" si="69"/>
        <v>0</v>
      </c>
      <c r="M283" s="302">
        <f t="shared" si="69"/>
        <v>0</v>
      </c>
      <c r="O283" s="298" t="s">
        <v>242</v>
      </c>
      <c r="P283" s="281">
        <f>(P112/1000)/1.02</f>
        <v>11.514060784313727</v>
      </c>
      <c r="Q283" s="281">
        <f>(Q112/1000)/1.02</f>
        <v>10.646774509803921</v>
      </c>
      <c r="R283" s="281">
        <f>(R112/1000)/1.02</f>
        <v>12.889551960784315</v>
      </c>
      <c r="S283" s="302">
        <f>(S112/1000)/1.02</f>
        <v>0</v>
      </c>
      <c r="T283" s="278"/>
      <c r="U283" s="298" t="s">
        <v>242</v>
      </c>
      <c r="V283" s="281">
        <f>(V112/1000)/1.02</f>
        <v>11.325735294117647</v>
      </c>
      <c r="W283" s="302">
        <f>(W112/1000)/1.02</f>
        <v>12.889551960784315</v>
      </c>
      <c r="X283" s="278"/>
      <c r="Y283" s="298" t="s">
        <v>242</v>
      </c>
      <c r="Z283" s="281">
        <f>(Z112/1000)/1.02</f>
        <v>11.958708823529411</v>
      </c>
      <c r="AB283" s="327"/>
      <c r="AC283" s="332"/>
    </row>
    <row r="284" spans="1:29" ht="13.5">
      <c r="A284" s="298" t="s">
        <v>98</v>
      </c>
      <c r="B284" s="324">
        <f>(B113/1000)/1.02</f>
        <v>9.7666460784313713</v>
      </c>
      <c r="C284" s="281">
        <f>(C113/1000)/1.02</f>
        <v>9.9521362745098045</v>
      </c>
      <c r="D284" s="281">
        <f>(D113/1000)/1.02</f>
        <v>9.876581372549019</v>
      </c>
      <c r="E284" s="281">
        <f t="shared" ref="E284:M284" si="70">(E113/1000)/1.02</f>
        <v>10.213369607843138</v>
      </c>
      <c r="F284" s="281">
        <f t="shared" si="70"/>
        <v>10.209914705882351</v>
      </c>
      <c r="G284" s="281">
        <f t="shared" si="70"/>
        <v>10.151458823529412</v>
      </c>
      <c r="H284" s="281">
        <f t="shared" si="70"/>
        <v>9.8976019607843142</v>
      </c>
      <c r="I284" s="281">
        <f t="shared" si="70"/>
        <v>9.7501372549019596</v>
      </c>
      <c r="J284" s="281">
        <f t="shared" si="70"/>
        <v>9.7088598039215679</v>
      </c>
      <c r="K284" s="281">
        <f t="shared" si="70"/>
        <v>9.0574519607843147</v>
      </c>
      <c r="L284" s="281">
        <f t="shared" si="70"/>
        <v>8.9194176470588236</v>
      </c>
      <c r="M284" s="302">
        <f t="shared" si="70"/>
        <v>9.2322862745098053</v>
      </c>
      <c r="O284" s="298" t="s">
        <v>98</v>
      </c>
      <c r="P284" s="281">
        <f>(P113/1000)/1.02</f>
        <v>9.8657176470588226</v>
      </c>
      <c r="Q284" s="281">
        <f>(Q113/1000)/1.02</f>
        <v>10.191587254901961</v>
      </c>
      <c r="R284" s="281">
        <f>(R113/1000)/1.02</f>
        <v>9.7881656862745103</v>
      </c>
      <c r="S284" s="302">
        <f>(S113/1000)/1.02</f>
        <v>9.0837852941176465</v>
      </c>
      <c r="T284" s="278"/>
      <c r="U284" s="298" t="s">
        <v>98</v>
      </c>
      <c r="V284" s="281">
        <f>(V113/1000)/1.02</f>
        <v>10.034976470588235</v>
      </c>
      <c r="W284" s="302">
        <f>(W113/1000)/1.02</f>
        <v>9.4082186274509798</v>
      </c>
      <c r="X284" s="278"/>
      <c r="Y284" s="298" t="s">
        <v>98</v>
      </c>
      <c r="Z284" s="281">
        <f>(Z113/1000)/1.02</f>
        <v>9.6938803921568617</v>
      </c>
      <c r="AB284" s="327"/>
      <c r="AC284" s="332"/>
    </row>
    <row r="285" spans="1:29" ht="14.25" thickBot="1">
      <c r="A285" s="301" t="s">
        <v>243</v>
      </c>
      <c r="B285" s="325">
        <f>(B114/1000)/1.02</f>
        <v>12.263060784313724</v>
      </c>
      <c r="C285" s="305">
        <f>(C114/1000)/1.02</f>
        <v>12.360902941176469</v>
      </c>
      <c r="D285" s="305">
        <f>(D114/1000)/1.02</f>
        <v>12.2318</v>
      </c>
      <c r="E285" s="305">
        <f t="shared" ref="E285:M285" si="71">(E114/1000)/1.02</f>
        <v>12.270603921568627</v>
      </c>
      <c r="F285" s="305">
        <f t="shared" si="71"/>
        <v>12.174199019607844</v>
      </c>
      <c r="G285" s="305">
        <f t="shared" si="71"/>
        <v>12.111570588235294</v>
      </c>
      <c r="H285" s="305">
        <f t="shared" si="71"/>
        <v>11.908390196078432</v>
      </c>
      <c r="I285" s="305">
        <f t="shared" si="71"/>
        <v>11.913781372549021</v>
      </c>
      <c r="J285" s="305">
        <f t="shared" si="71"/>
        <v>11.913425490196078</v>
      </c>
      <c r="K285" s="305">
        <f t="shared" si="71"/>
        <v>11.704441176470588</v>
      </c>
      <c r="L285" s="305">
        <f t="shared" si="71"/>
        <v>11.765401960784313</v>
      </c>
      <c r="M285" s="306">
        <f t="shared" si="71"/>
        <v>12.272843137254903</v>
      </c>
      <c r="O285" s="301" t="s">
        <v>243</v>
      </c>
      <c r="P285" s="305">
        <f>(P114/1000)/1.02</f>
        <v>12.285869607843138</v>
      </c>
      <c r="Q285" s="305">
        <f>(Q114/1000)/1.02</f>
        <v>12.190296078431373</v>
      </c>
      <c r="R285" s="305">
        <f>(R114/1000)/1.02</f>
        <v>11.911528431372549</v>
      </c>
      <c r="S285" s="306">
        <f>(S114/1000)/1.02</f>
        <v>11.803086274509802</v>
      </c>
      <c r="T285" s="278"/>
      <c r="U285" s="301" t="s">
        <v>243</v>
      </c>
      <c r="V285" s="305">
        <f>(V114/1000)/1.02</f>
        <v>12.235430392156863</v>
      </c>
      <c r="W285" s="306">
        <f>(W114/1000)/1.02</f>
        <v>11.855068627450979</v>
      </c>
      <c r="X285" s="278"/>
      <c r="Y285" s="301" t="s">
        <v>243</v>
      </c>
      <c r="Z285" s="305">
        <f>(Z114/1000)/1.02</f>
        <v>12.051094117647059</v>
      </c>
      <c r="AB285" s="327"/>
    </row>
    <row r="287" spans="1:29" ht="16.5" thickBot="1">
      <c r="A287" s="284">
        <v>2015</v>
      </c>
      <c r="B287" s="278"/>
      <c r="C287" s="278"/>
      <c r="D287" s="278"/>
      <c r="E287" s="278"/>
      <c r="F287" s="278"/>
      <c r="G287" s="278"/>
      <c r="H287" s="278"/>
      <c r="I287" s="278"/>
      <c r="J287" s="278"/>
      <c r="K287" s="278"/>
      <c r="L287" s="278"/>
      <c r="M287" s="283" t="s">
        <v>247</v>
      </c>
      <c r="O287" s="284">
        <v>2015</v>
      </c>
      <c r="P287" s="286" t="s">
        <v>217</v>
      </c>
      <c r="Q287" s="286"/>
      <c r="R287" s="286"/>
      <c r="S287" s="286"/>
      <c r="T287" s="278"/>
      <c r="U287" s="284">
        <v>2015</v>
      </c>
      <c r="V287" s="286" t="s">
        <v>218</v>
      </c>
      <c r="W287" s="286"/>
      <c r="X287" s="278"/>
      <c r="Y287" s="284">
        <v>2015</v>
      </c>
      <c r="Z287" s="278"/>
    </row>
    <row r="288" spans="1:29" ht="14.25" thickBot="1">
      <c r="A288" s="288"/>
      <c r="B288" s="289" t="s">
        <v>220</v>
      </c>
      <c r="C288" s="289" t="s">
        <v>221</v>
      </c>
      <c r="D288" s="289" t="s">
        <v>222</v>
      </c>
      <c r="E288" s="289" t="s">
        <v>223</v>
      </c>
      <c r="F288" s="289" t="s">
        <v>224</v>
      </c>
      <c r="G288" s="289" t="s">
        <v>225</v>
      </c>
      <c r="H288" s="289" t="s">
        <v>226</v>
      </c>
      <c r="I288" s="289" t="s">
        <v>227</v>
      </c>
      <c r="J288" s="289" t="s">
        <v>228</v>
      </c>
      <c r="K288" s="289" t="s">
        <v>229</v>
      </c>
      <c r="L288" s="289" t="s">
        <v>230</v>
      </c>
      <c r="M288" s="290" t="s">
        <v>231</v>
      </c>
      <c r="O288" s="291"/>
      <c r="P288" s="292" t="s">
        <v>232</v>
      </c>
      <c r="Q288" s="292" t="s">
        <v>233</v>
      </c>
      <c r="R288" s="292" t="s">
        <v>234</v>
      </c>
      <c r="S288" s="293" t="s">
        <v>235</v>
      </c>
      <c r="T288" s="278"/>
      <c r="U288" s="291"/>
      <c r="V288" s="292" t="s">
        <v>236</v>
      </c>
      <c r="W288" s="293" t="s">
        <v>237</v>
      </c>
      <c r="X288" s="278"/>
      <c r="Y288" s="291"/>
      <c r="Z288" s="294" t="s">
        <v>238</v>
      </c>
    </row>
    <row r="289" spans="1:26" ht="13.5" thickBot="1">
      <c r="A289" s="326" t="s">
        <v>239</v>
      </c>
      <c r="B289" s="321">
        <f t="shared" ref="B289:M289" si="72">B118/1000/1.02</f>
        <v>11.536078431372548</v>
      </c>
      <c r="C289" s="296">
        <f t="shared" si="72"/>
        <v>12.092558823529412</v>
      </c>
      <c r="D289" s="296">
        <f t="shared" si="72"/>
        <v>12.049215686274509</v>
      </c>
      <c r="E289" s="296">
        <f t="shared" si="72"/>
        <v>11.838215686274509</v>
      </c>
      <c r="F289" s="296">
        <f t="shared" si="72"/>
        <v>11.979490196078432</v>
      </c>
      <c r="G289" s="296">
        <f t="shared" si="72"/>
        <v>12.24841176470588</v>
      </c>
      <c r="H289" s="296">
        <f t="shared" si="72"/>
        <v>11.43856862745098</v>
      </c>
      <c r="I289" s="296">
        <f t="shared" si="72"/>
        <v>11.443176470588236</v>
      </c>
      <c r="J289" s="296">
        <f t="shared" si="72"/>
        <v>11.400637254901961</v>
      </c>
      <c r="K289" s="296">
        <f t="shared" si="72"/>
        <v>11.618254901960785</v>
      </c>
      <c r="L289" s="296">
        <f t="shared" si="72"/>
        <v>11.812901960784314</v>
      </c>
      <c r="M289" s="297">
        <f t="shared" si="72"/>
        <v>11.87029411764706</v>
      </c>
      <c r="O289" s="304" t="s">
        <v>239</v>
      </c>
      <c r="P289" s="299">
        <f>(P118/1000)/1.02</f>
        <v>11.905058823529412</v>
      </c>
      <c r="Q289" s="299">
        <f>(Q118/1000)*1.02</f>
        <v>12.507474599999998</v>
      </c>
      <c r="R289" s="299">
        <f>(R118/1000)*1.02</f>
        <v>11.887539</v>
      </c>
      <c r="S289" s="299">
        <f>(S118/1000)*1.02</f>
        <v>12.243141600000001</v>
      </c>
      <c r="T289" s="278"/>
      <c r="U289" s="304" t="s">
        <v>239</v>
      </c>
      <c r="V289" s="299">
        <f>(V118/1000)*1.02</f>
        <v>12.4529046</v>
      </c>
      <c r="W289" s="299">
        <f>(W118/1000)*1.02</f>
        <v>12.057042599999999</v>
      </c>
      <c r="X289" s="278"/>
      <c r="Y289" s="304" t="s">
        <v>239</v>
      </c>
      <c r="Z289" s="299">
        <f>(Z118/1000)*1.02</f>
        <v>12.243355800000002</v>
      </c>
    </row>
    <row r="290" spans="1:26">
      <c r="A290" s="329" t="s">
        <v>244</v>
      </c>
      <c r="B290" s="324">
        <f t="shared" ref="B290:M290" si="73">B119/1000/1.02</f>
        <v>12.387326470588235</v>
      </c>
      <c r="C290" s="281">
        <f t="shared" si="73"/>
        <v>13.124661764705882</v>
      </c>
      <c r="D290" s="281">
        <f t="shared" si="73"/>
        <v>12.593563725490196</v>
      </c>
      <c r="E290" s="281">
        <f t="shared" si="73"/>
        <v>12.171950980392156</v>
      </c>
      <c r="F290" s="281">
        <f t="shared" si="73"/>
        <v>12.385480392156863</v>
      </c>
      <c r="G290" s="281">
        <f t="shared" si="73"/>
        <v>12.547245098039216</v>
      </c>
      <c r="H290" s="281">
        <f t="shared" si="73"/>
        <v>12.130294117647058</v>
      </c>
      <c r="I290" s="281">
        <f t="shared" si="73"/>
        <v>12.136519607843137</v>
      </c>
      <c r="J290" s="281">
        <f t="shared" si="73"/>
        <v>12.193401960784314</v>
      </c>
      <c r="K290" s="281">
        <f t="shared" si="73"/>
        <v>12.417509803921568</v>
      </c>
      <c r="L290" s="281">
        <f t="shared" si="73"/>
        <v>12.473539215686275</v>
      </c>
      <c r="M290" s="302">
        <f t="shared" si="73"/>
        <v>12.478960784313726</v>
      </c>
      <c r="O290" s="304" t="s">
        <v>244</v>
      </c>
      <c r="P290" s="330">
        <f>(P119/1000)/1.02</f>
        <v>12.672212745098038</v>
      </c>
      <c r="Q290" s="299">
        <f>(Q119/1000)*1.02</f>
        <v>12.8547846</v>
      </c>
      <c r="R290" s="299">
        <f>(R119/1000)*1.02</f>
        <v>12.6524064</v>
      </c>
      <c r="S290" s="300">
        <f>(S119/1000)*1.02</f>
        <v>12.9590082</v>
      </c>
      <c r="T290" s="278"/>
      <c r="U290" s="304" t="s">
        <v>244</v>
      </c>
      <c r="V290" s="330">
        <f>(V119/1000)*1.02</f>
        <v>13.025971200000001</v>
      </c>
      <c r="W290" s="300">
        <f>(W119/1000)*1.02</f>
        <v>12.803244000000001</v>
      </c>
      <c r="X290" s="278"/>
      <c r="Y290" s="304" t="s">
        <v>244</v>
      </c>
      <c r="Z290" s="331">
        <f>(Z119/1000)*1.02</f>
        <v>12.894289199999999</v>
      </c>
    </row>
    <row r="291" spans="1:26">
      <c r="A291" s="333" t="s">
        <v>240</v>
      </c>
      <c r="B291" s="324">
        <f t="shared" ref="B291:M291" si="74">B120/1000/1.02</f>
        <v>12.764784313725491</v>
      </c>
      <c r="C291" s="281">
        <f t="shared" si="74"/>
        <v>13.059691176470588</v>
      </c>
      <c r="D291" s="281">
        <f t="shared" si="74"/>
        <v>12.831643137254902</v>
      </c>
      <c r="E291" s="281">
        <f t="shared" si="74"/>
        <v>12.532049019607843</v>
      </c>
      <c r="F291" s="281">
        <f t="shared" si="74"/>
        <v>12.696303921568626</v>
      </c>
      <c r="G291" s="281">
        <f t="shared" si="74"/>
        <v>12.904872549019608</v>
      </c>
      <c r="H291" s="281">
        <f t="shared" si="74"/>
        <v>12.376480392156862</v>
      </c>
      <c r="I291" s="281">
        <f t="shared" si="74"/>
        <v>12.583019607843138</v>
      </c>
      <c r="J291" s="281">
        <f t="shared" si="74"/>
        <v>12.627509803921569</v>
      </c>
      <c r="K291" s="281">
        <f t="shared" si="74"/>
        <v>12.920284313725491</v>
      </c>
      <c r="L291" s="281">
        <f t="shared" si="74"/>
        <v>13.196784313725489</v>
      </c>
      <c r="M291" s="302">
        <f t="shared" si="74"/>
        <v>13.245578431372548</v>
      </c>
      <c r="O291" s="298" t="s">
        <v>240</v>
      </c>
      <c r="P291" s="324">
        <f>(P120/1000)/1.02</f>
        <v>12.88632450980392</v>
      </c>
      <c r="Q291" s="281">
        <f>(Q120/1000)*1.02</f>
        <v>13.228859399999999</v>
      </c>
      <c r="R291" s="281">
        <f>(R120/1000)*1.02</f>
        <v>13.031142599999999</v>
      </c>
      <c r="S291" s="302">
        <f>(S120/1000)*1.02</f>
        <v>13.655280599999999</v>
      </c>
      <c r="T291" s="278"/>
      <c r="U291" s="298" t="s">
        <v>240</v>
      </c>
      <c r="V291" s="324">
        <f>(V120/1000)*1.02</f>
        <v>13.320608399999999</v>
      </c>
      <c r="W291" s="302">
        <f>(W120/1000)*1.02</f>
        <v>13.334256</v>
      </c>
      <c r="X291" s="278"/>
      <c r="Y291" s="298" t="s">
        <v>240</v>
      </c>
      <c r="Z291" s="334">
        <f>(Z120/1000)*1.02</f>
        <v>13.3275138</v>
      </c>
    </row>
    <row r="292" spans="1:26">
      <c r="A292" s="333" t="s">
        <v>241</v>
      </c>
      <c r="B292" s="324">
        <f t="shared" ref="B292:M292" si="75">B121/1000/1.02</f>
        <v>12.678271568627451</v>
      </c>
      <c r="C292" s="281">
        <f t="shared" si="75"/>
        <v>13.034603921568628</v>
      </c>
      <c r="D292" s="281">
        <f t="shared" si="75"/>
        <v>12.754454901960784</v>
      </c>
      <c r="E292" s="281">
        <f t="shared" si="75"/>
        <v>12.456166666666668</v>
      </c>
      <c r="F292" s="281">
        <f t="shared" si="75"/>
        <v>12.604794117647058</v>
      </c>
      <c r="G292" s="281">
        <f t="shared" si="75"/>
        <v>12.859725490196078</v>
      </c>
      <c r="H292" s="281">
        <f t="shared" si="75"/>
        <v>12.262098039215687</v>
      </c>
      <c r="I292" s="281">
        <f t="shared" si="75"/>
        <v>12.53221568627451</v>
      </c>
      <c r="J292" s="281">
        <f t="shared" si="75"/>
        <v>12.603656862745098</v>
      </c>
      <c r="K292" s="281">
        <f t="shared" si="75"/>
        <v>12.846892156862745</v>
      </c>
      <c r="L292" s="281">
        <f t="shared" si="75"/>
        <v>13.068735294117648</v>
      </c>
      <c r="M292" s="302">
        <f t="shared" si="75"/>
        <v>13.100568627450979</v>
      </c>
      <c r="O292" s="298" t="s">
        <v>241</v>
      </c>
      <c r="P292" s="324">
        <f>(P121/1000)/1.02</f>
        <v>12.82676862745098</v>
      </c>
      <c r="Q292" s="281">
        <f>(Q121/1000)*1.02</f>
        <v>13.166731199999999</v>
      </c>
      <c r="R292" s="281">
        <f>(R121/1000)*1.02</f>
        <v>12.966352200000001</v>
      </c>
      <c r="S292" s="302">
        <f>(S121/1000)*1.02</f>
        <v>13.5274746</v>
      </c>
      <c r="T292" s="278"/>
      <c r="U292" s="298" t="s">
        <v>241</v>
      </c>
      <c r="V292" s="324">
        <f>(V121/1000)*1.02</f>
        <v>13.245556799999999</v>
      </c>
      <c r="W292" s="302">
        <f>(W121/1000)*1.02</f>
        <v>13.206623400000002</v>
      </c>
      <c r="X292" s="278"/>
      <c r="Y292" s="298" t="s">
        <v>241</v>
      </c>
      <c r="Z292" s="334">
        <f>(Z121/1000)*1.02</f>
        <v>13.228767599999999</v>
      </c>
    </row>
    <row r="293" spans="1:26">
      <c r="A293" s="333" t="s">
        <v>98</v>
      </c>
      <c r="B293" s="324">
        <f t="shared" ref="B293:M293" si="76">B123/1000/1.02</f>
        <v>9.4906058823529413</v>
      </c>
      <c r="C293" s="281">
        <f t="shared" si="76"/>
        <v>10.196350000000001</v>
      </c>
      <c r="D293" s="281">
        <f t="shared" si="76"/>
        <v>10.473127450980391</v>
      </c>
      <c r="E293" s="281">
        <f t="shared" si="76"/>
        <v>10.401156862745099</v>
      </c>
      <c r="F293" s="281">
        <f t="shared" si="76"/>
        <v>10.386441176470589</v>
      </c>
      <c r="G293" s="281">
        <f t="shared" si="76"/>
        <v>10.568666666666667</v>
      </c>
      <c r="H293" s="281">
        <f t="shared" si="76"/>
        <v>9.9029509803921574</v>
      </c>
      <c r="I293" s="281">
        <f t="shared" si="76"/>
        <v>9.5630941176470579</v>
      </c>
      <c r="J293" s="281">
        <f t="shared" si="76"/>
        <v>9.4697274509803915</v>
      </c>
      <c r="K293" s="281">
        <f t="shared" si="76"/>
        <v>9.7105068627450972</v>
      </c>
      <c r="L293" s="281">
        <f t="shared" si="76"/>
        <v>9.799145098039217</v>
      </c>
      <c r="M293" s="302">
        <f t="shared" si="76"/>
        <v>9.6746186274509807</v>
      </c>
      <c r="O293" s="298" t="s">
        <v>98</v>
      </c>
      <c r="P293" s="324">
        <f>(P123/1000)/1.02</f>
        <v>10.054160784313726</v>
      </c>
      <c r="Q293" s="281">
        <f>(Q123/1000)*1.02</f>
        <v>10.8697932</v>
      </c>
      <c r="R293" s="281">
        <f>(R123/1000)*1.02</f>
        <v>10.041488940000001</v>
      </c>
      <c r="S293" s="302">
        <f>(S123/1000)*1.02</f>
        <v>10.121324340000001</v>
      </c>
      <c r="T293" s="278"/>
      <c r="U293" s="298" t="s">
        <v>98</v>
      </c>
      <c r="V293" s="324">
        <f>(V123/1000)*1.02</f>
        <v>10.644301799999999</v>
      </c>
      <c r="W293" s="302">
        <f>(W123/1000)*1.02</f>
        <v>10.07992458</v>
      </c>
      <c r="X293" s="278"/>
      <c r="Y293" s="298" t="s">
        <v>98</v>
      </c>
      <c r="Z293" s="334">
        <f>(Z123/1000)*1.02</f>
        <v>10.322563200000001</v>
      </c>
    </row>
    <row r="294" spans="1:26" ht="13.5" thickBot="1">
      <c r="A294" s="335" t="s">
        <v>243</v>
      </c>
      <c r="B294" s="325">
        <f t="shared" ref="B294:M294" si="77">B124/1000/1.02</f>
        <v>12.202967647058824</v>
      </c>
      <c r="C294" s="305">
        <f t="shared" si="77"/>
        <v>12.471055882352942</v>
      </c>
      <c r="D294" s="305">
        <f t="shared" si="77"/>
        <v>12.346255882352942</v>
      </c>
      <c r="E294" s="305">
        <f t="shared" si="77"/>
        <v>12.203254901960783</v>
      </c>
      <c r="F294" s="305">
        <f t="shared" si="77"/>
        <v>12.151225490196078</v>
      </c>
      <c r="G294" s="305">
        <f t="shared" si="77"/>
        <v>12.393235294117646</v>
      </c>
      <c r="H294" s="305">
        <f t="shared" si="77"/>
        <v>11.887156862745098</v>
      </c>
      <c r="I294" s="305">
        <f t="shared" si="77"/>
        <v>11.873264705882352</v>
      </c>
      <c r="J294" s="305">
        <f t="shared" si="77"/>
        <v>11.827911764705883</v>
      </c>
      <c r="K294" s="305">
        <f t="shared" si="77"/>
        <v>12.035882352941176</v>
      </c>
      <c r="L294" s="305">
        <f t="shared" si="77"/>
        <v>12.151676470588235</v>
      </c>
      <c r="M294" s="306">
        <f t="shared" si="77"/>
        <v>12.167333333333334</v>
      </c>
      <c r="O294" s="301" t="s">
        <v>243</v>
      </c>
      <c r="P294" s="325">
        <f>(P124/1000)/1.02</f>
        <v>12.341328431372549</v>
      </c>
      <c r="Q294" s="305">
        <f>(Q124/1000)*1.02</f>
        <v>12.7461138</v>
      </c>
      <c r="R294" s="305">
        <f>(R124/1000)*1.02</f>
        <v>12.3411024</v>
      </c>
      <c r="S294" s="306">
        <f>(S124/1000)*1.02</f>
        <v>12.6082404</v>
      </c>
      <c r="T294" s="278"/>
      <c r="U294" s="301" t="s">
        <v>243</v>
      </c>
      <c r="V294" s="325">
        <f>(V124/1000)*1.02</f>
        <v>12.790912200000001</v>
      </c>
      <c r="W294" s="306">
        <f>(W124/1000)*1.02</f>
        <v>12.465358800000001</v>
      </c>
      <c r="X294" s="278"/>
      <c r="Y294" s="301" t="s">
        <v>243</v>
      </c>
      <c r="Z294" s="336">
        <f>(Z124/1000)*1.02</f>
        <v>12.609362400000002</v>
      </c>
    </row>
    <row r="296" spans="1:26" ht="16.5" thickBot="1">
      <c r="A296" s="284">
        <v>2016</v>
      </c>
      <c r="B296" s="278"/>
      <c r="C296" s="278"/>
      <c r="D296" s="278"/>
      <c r="E296" s="278"/>
      <c r="F296" s="278"/>
      <c r="G296" s="278"/>
      <c r="H296" s="278"/>
      <c r="I296" s="278"/>
      <c r="J296" s="278"/>
      <c r="K296" s="278"/>
      <c r="L296" s="278"/>
      <c r="M296" s="283" t="s">
        <v>247</v>
      </c>
      <c r="O296" s="284">
        <v>2016</v>
      </c>
      <c r="P296" s="286" t="s">
        <v>217</v>
      </c>
      <c r="Q296" s="286"/>
      <c r="R296" s="286"/>
      <c r="S296" s="286"/>
      <c r="T296" s="278"/>
      <c r="U296" s="284">
        <v>2016</v>
      </c>
      <c r="V296" s="286" t="s">
        <v>218</v>
      </c>
      <c r="W296" s="286"/>
      <c r="X296" s="278"/>
      <c r="Y296" s="284">
        <v>2016</v>
      </c>
      <c r="Z296" s="278"/>
    </row>
    <row r="297" spans="1:26"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26" ht="13.5" thickBot="1">
      <c r="A298" s="295" t="s">
        <v>239</v>
      </c>
      <c r="B298" s="338">
        <f t="shared" ref="B298:M298" si="78">B128/1000/1.02</f>
        <v>12.022950980392157</v>
      </c>
      <c r="C298" s="339">
        <f t="shared" si="78"/>
        <v>11.835607843137254</v>
      </c>
      <c r="D298" s="339">
        <f t="shared" si="78"/>
        <v>11.89370588235294</v>
      </c>
      <c r="E298" s="339">
        <f t="shared" si="78"/>
        <v>11.723666666666666</v>
      </c>
      <c r="F298" s="339">
        <f t="shared" si="78"/>
        <v>12.006225490196078</v>
      </c>
      <c r="G298" s="339">
        <f t="shared" si="78"/>
        <v>12.167705882352941</v>
      </c>
      <c r="H298" s="339">
        <f t="shared" si="78"/>
        <v>11.703049019607844</v>
      </c>
      <c r="I298" s="339">
        <f t="shared" si="78"/>
        <v>11.86964019607843</v>
      </c>
      <c r="J298" s="339">
        <f t="shared" si="78"/>
        <v>11.95689117647059</v>
      </c>
      <c r="K298" s="339">
        <f t="shared" si="78"/>
        <v>11.745293137254903</v>
      </c>
      <c r="L298" s="339">
        <f t="shared" si="78"/>
        <v>12.117122549019609</v>
      </c>
      <c r="M298" s="340">
        <f t="shared" si="78"/>
        <v>12.525866528628258</v>
      </c>
      <c r="O298" s="304" t="s">
        <v>239</v>
      </c>
      <c r="P298" s="338">
        <f>(P128/1000)/1.02</f>
        <v>11.914490196078431</v>
      </c>
      <c r="Q298" s="339">
        <f>(Q128/1000)/1.02</f>
        <v>11.986245098039216</v>
      </c>
      <c r="R298" s="339">
        <f>(R128/1000)/1.02</f>
        <v>11.845156636945227</v>
      </c>
      <c r="S298" s="340">
        <f>(S128/1000)/1.02</f>
        <v>12.124352468800298</v>
      </c>
      <c r="T298" s="278"/>
      <c r="U298" s="304" t="s">
        <v>239</v>
      </c>
      <c r="V298" s="338">
        <f>(V128/1000)/1.02</f>
        <v>11.951676470588234</v>
      </c>
      <c r="W298" s="340">
        <f>(W128/1000)/1.02</f>
        <v>11.986030593588829</v>
      </c>
      <c r="X298" s="278"/>
      <c r="Y298" s="304" t="s">
        <v>239</v>
      </c>
      <c r="Z298" s="341">
        <f>(Z128/1000)/1.02</f>
        <v>11.968575169798202</v>
      </c>
    </row>
    <row r="299" spans="1:26">
      <c r="A299" s="329" t="s">
        <v>244</v>
      </c>
      <c r="B299" s="342">
        <f t="shared" ref="B299:M299" si="79">B129/1000/1.02</f>
        <v>12.654219607843137</v>
      </c>
      <c r="C299" s="343">
        <f t="shared" si="79"/>
        <v>12.199931372549019</v>
      </c>
      <c r="D299" s="343">
        <f t="shared" si="79"/>
        <v>12.410254901960784</v>
      </c>
      <c r="E299" s="343">
        <f t="shared" si="79"/>
        <v>12.125313725490196</v>
      </c>
      <c r="F299" s="343">
        <f t="shared" si="79"/>
        <v>12.693088235294118</v>
      </c>
      <c r="G299" s="343">
        <f t="shared" si="79"/>
        <v>12.697647058823531</v>
      </c>
      <c r="H299" s="343">
        <f t="shared" si="79"/>
        <v>12.999450980392156</v>
      </c>
      <c r="I299" s="343">
        <f t="shared" si="79"/>
        <v>13.174380392156863</v>
      </c>
      <c r="J299" s="343">
        <f t="shared" si="79"/>
        <v>13.425336274509805</v>
      </c>
      <c r="K299" s="343">
        <f t="shared" si="79"/>
        <v>12.534439215686275</v>
      </c>
      <c r="L299" s="343">
        <f t="shared" si="79"/>
        <v>13.540746078431372</v>
      </c>
      <c r="M299" s="344">
        <f t="shared" si="79"/>
        <v>13.122388417706301</v>
      </c>
      <c r="O299" s="345" t="s">
        <v>244</v>
      </c>
      <c r="P299" s="343">
        <f>(P129/1000)/1.02</f>
        <v>12.436549019607844</v>
      </c>
      <c r="Q299" s="343">
        <f>(Q129/1000)/1.02</f>
        <v>12.593794117647059</v>
      </c>
      <c r="R299" s="343">
        <f>(R129/1000)/1.02</f>
        <v>13.165310285009102</v>
      </c>
      <c r="S299" s="344">
        <f>(S129/1000)/1.02</f>
        <v>13.266644745508659</v>
      </c>
      <c r="T299" s="278"/>
      <c r="U299" s="346" t="s">
        <v>244</v>
      </c>
      <c r="V299" s="347">
        <f>(V129/1000)/1.02</f>
        <v>12.53222549019608</v>
      </c>
      <c r="W299" s="344">
        <f>(W129/1000)/1.02</f>
        <v>13.191767973424456</v>
      </c>
      <c r="X299" s="278"/>
      <c r="Y299" s="346" t="s">
        <v>244</v>
      </c>
      <c r="Z299" s="348">
        <f>(Z129/1000)/1.02</f>
        <v>13.012526133753708</v>
      </c>
    </row>
    <row r="300" spans="1:26">
      <c r="A300" s="333" t="s">
        <v>240</v>
      </c>
      <c r="B300" s="349">
        <f t="shared" ref="B300:M300" si="80">B130/1000/1.02</f>
        <v>13.23881568627451</v>
      </c>
      <c r="C300" s="350">
        <f t="shared" si="80"/>
        <v>12.874019607843138</v>
      </c>
      <c r="D300" s="350">
        <f t="shared" si="80"/>
        <v>12.855588235294118</v>
      </c>
      <c r="E300" s="350">
        <f t="shared" si="80"/>
        <v>12.6685</v>
      </c>
      <c r="F300" s="350">
        <f t="shared" si="80"/>
        <v>12.888156862745099</v>
      </c>
      <c r="G300" s="350">
        <f t="shared" si="80"/>
        <v>13.022362745098038</v>
      </c>
      <c r="H300" s="350">
        <f t="shared" si="80"/>
        <v>12.802784313725491</v>
      </c>
      <c r="I300" s="350">
        <f t="shared" si="80"/>
        <v>13.143173529411763</v>
      </c>
      <c r="J300" s="350">
        <f t="shared" si="80"/>
        <v>13.167332352941175</v>
      </c>
      <c r="K300" s="350">
        <f t="shared" si="80"/>
        <v>12.981619607843138</v>
      </c>
      <c r="L300" s="350">
        <f t="shared" si="80"/>
        <v>13.327716666666667</v>
      </c>
      <c r="M300" s="351">
        <f t="shared" si="80"/>
        <v>13.601173619052284</v>
      </c>
      <c r="O300" s="352" t="s">
        <v>240</v>
      </c>
      <c r="P300" s="350">
        <f>(P130/1000)/1.02</f>
        <v>12.978235294117647</v>
      </c>
      <c r="Q300" s="350">
        <f>(Q130/1000)/1.02</f>
        <v>12.880245098039216</v>
      </c>
      <c r="R300" s="350">
        <f>(R130/1000)/1.02</f>
        <v>13.042961217556071</v>
      </c>
      <c r="S300" s="351">
        <f>(S130/1000)/1.02</f>
        <v>13.314575975208365</v>
      </c>
      <c r="T300" s="278"/>
      <c r="U300" s="353" t="s">
        <v>240</v>
      </c>
      <c r="V300" s="354">
        <f>(V130/1000)/1.02</f>
        <v>12.927656862745097</v>
      </c>
      <c r="W300" s="351">
        <f>(W130/1000)/1.02</f>
        <v>13.181971756902415</v>
      </c>
      <c r="X300" s="278"/>
      <c r="Y300" s="353" t="s">
        <v>240</v>
      </c>
      <c r="Z300" s="355">
        <f>(Z130/1000)/1.02</f>
        <v>13.046641979382038</v>
      </c>
    </row>
    <row r="301" spans="1:26">
      <c r="A301" s="333" t="s">
        <v>241</v>
      </c>
      <c r="B301" s="349">
        <f t="shared" ref="B301:M301" si="81">B131/1000/1.02</f>
        <v>13.206199019607844</v>
      </c>
      <c r="C301" s="350">
        <f t="shared" si="81"/>
        <v>12.733588235294118</v>
      </c>
      <c r="D301" s="350">
        <f t="shared" si="81"/>
        <v>12.758450980392158</v>
      </c>
      <c r="E301" s="350">
        <f t="shared" si="81"/>
        <v>12.593176470588237</v>
      </c>
      <c r="F301" s="350">
        <f t="shared" si="81"/>
        <v>12.908852941176471</v>
      </c>
      <c r="G301" s="350">
        <f t="shared" si="81"/>
        <v>13.038735294117647</v>
      </c>
      <c r="H301" s="350">
        <f t="shared" si="81"/>
        <v>12.83443137254902</v>
      </c>
      <c r="I301" s="350">
        <f t="shared" si="81"/>
        <v>13.229769607843137</v>
      </c>
      <c r="J301" s="350">
        <f t="shared" si="81"/>
        <v>13.23892156862745</v>
      </c>
      <c r="K301" s="350">
        <f t="shared" si="81"/>
        <v>13.123618627450981</v>
      </c>
      <c r="L301" s="350">
        <f t="shared" si="81"/>
        <v>13.436171568627451</v>
      </c>
      <c r="M301" s="351">
        <f t="shared" si="81"/>
        <v>13.588909351233195</v>
      </c>
      <c r="O301" s="352" t="s">
        <v>241</v>
      </c>
      <c r="P301" s="350">
        <f>(P131/1000)/1.02</f>
        <v>12.887813725490195</v>
      </c>
      <c r="Q301" s="350">
        <f>(Q131/1000)/1.02</f>
        <v>12.874411764705883</v>
      </c>
      <c r="R301" s="350">
        <f>(R131/1000)/1.02</f>
        <v>13.123487591779432</v>
      </c>
      <c r="S301" s="351">
        <f>(S131/1000)/1.02</f>
        <v>13.406262828047041</v>
      </c>
      <c r="T301" s="278"/>
      <c r="U301" s="353" t="s">
        <v>241</v>
      </c>
      <c r="V301" s="354">
        <f>(V131/1000)/1.02</f>
        <v>12.879696078431373</v>
      </c>
      <c r="W301" s="351">
        <f>(W131/1000)/1.02</f>
        <v>13.277132885564058</v>
      </c>
      <c r="X301" s="278"/>
      <c r="Y301" s="353" t="s">
        <v>241</v>
      </c>
      <c r="Z301" s="355">
        <f>(Z131/1000)/1.02</f>
        <v>13.082558384031387</v>
      </c>
    </row>
    <row r="302" spans="1:26">
      <c r="A302" s="333" t="s">
        <v>242</v>
      </c>
      <c r="B302" s="349">
        <f t="shared" ref="B302:M302" si="82">B132/1000/1.02</f>
        <v>0</v>
      </c>
      <c r="C302" s="350">
        <f t="shared" si="82"/>
        <v>0</v>
      </c>
      <c r="D302" s="350">
        <f t="shared" si="82"/>
        <v>12.219607843137256</v>
      </c>
      <c r="E302" s="350">
        <f t="shared" si="82"/>
        <v>11.496637254901959</v>
      </c>
      <c r="F302" s="350">
        <f t="shared" si="82"/>
        <v>0</v>
      </c>
      <c r="G302" s="350">
        <f t="shared" si="82"/>
        <v>10.042156862745099</v>
      </c>
      <c r="H302" s="350">
        <f t="shared" si="82"/>
        <v>10.915833333333333</v>
      </c>
      <c r="I302" s="350">
        <f t="shared" si="82"/>
        <v>11.933016666666665</v>
      </c>
      <c r="J302" s="350">
        <f t="shared" si="82"/>
        <v>10.666352941176472</v>
      </c>
      <c r="K302" s="350">
        <f t="shared" si="82"/>
        <v>7.6960784313725483</v>
      </c>
      <c r="L302" s="350">
        <f t="shared" si="82"/>
        <v>0</v>
      </c>
      <c r="M302" s="351">
        <f t="shared" si="82"/>
        <v>0</v>
      </c>
      <c r="O302" s="352" t="s">
        <v>242</v>
      </c>
      <c r="P302" s="350">
        <f>(P132/1000)/1.02</f>
        <v>12.219607843137256</v>
      </c>
      <c r="Q302" s="350">
        <f>(Q132/1000)/1.02</f>
        <v>11.125666666666667</v>
      </c>
      <c r="R302" s="350">
        <f>(R132/1000)/1.02</f>
        <v>11.020999194368013</v>
      </c>
      <c r="S302" s="351">
        <f>(S132/1000)/1.02</f>
        <v>7.6960784313725483</v>
      </c>
      <c r="T302" s="278"/>
      <c r="U302" s="353" t="s">
        <v>242</v>
      </c>
      <c r="V302" s="354">
        <f>(V132/1000)/1.02</f>
        <v>11.195490196078431</v>
      </c>
      <c r="W302" s="351">
        <f>(W132/1000)/1.02</f>
        <v>10.647831880900508</v>
      </c>
      <c r="X302" s="278"/>
      <c r="Y302" s="353" t="s">
        <v>242</v>
      </c>
      <c r="Z302" s="355">
        <f>(Z132/1000)/1.02</f>
        <v>10.722657714571618</v>
      </c>
    </row>
    <row r="303" spans="1:26">
      <c r="A303" s="333" t="s">
        <v>98</v>
      </c>
      <c r="B303" s="349">
        <f t="shared" ref="B303:M303" si="83">B133/1000/1.02</f>
        <v>9.8541019607843126</v>
      </c>
      <c r="C303" s="350">
        <f t="shared" si="83"/>
        <v>9.9768039215686262</v>
      </c>
      <c r="D303" s="350">
        <f t="shared" si="83"/>
        <v>10.04693137254902</v>
      </c>
      <c r="E303" s="350">
        <f t="shared" si="83"/>
        <v>9.9734411764705886</v>
      </c>
      <c r="F303" s="350">
        <f t="shared" si="83"/>
        <v>10.003705882352941</v>
      </c>
      <c r="G303" s="350">
        <f t="shared" si="83"/>
        <v>10.293343137254901</v>
      </c>
      <c r="H303" s="350">
        <f t="shared" si="83"/>
        <v>9.7960235294117641</v>
      </c>
      <c r="I303" s="350">
        <f t="shared" si="83"/>
        <v>9.6688460784313719</v>
      </c>
      <c r="J303" s="350">
        <f t="shared" si="83"/>
        <v>9.8043450980392155</v>
      </c>
      <c r="K303" s="350">
        <f t="shared" si="83"/>
        <v>9.6947784313725514</v>
      </c>
      <c r="L303" s="350">
        <f t="shared" si="83"/>
        <v>9.9136872549019603</v>
      </c>
      <c r="M303" s="351">
        <f t="shared" si="83"/>
        <v>10.200318885177849</v>
      </c>
      <c r="O303" s="352" t="s">
        <v>98</v>
      </c>
      <c r="P303" s="350">
        <f>(P133/1000)/1.02</f>
        <v>9.9648235294117651</v>
      </c>
      <c r="Q303" s="350">
        <f>(Q133/1000)/1.02</f>
        <v>10.106784313725491</v>
      </c>
      <c r="R303" s="350">
        <f>(R133/1000)/1.02</f>
        <v>9.75253751555943</v>
      </c>
      <c r="S303" s="351">
        <f>(S133/1000)/1.02</f>
        <v>9.9134452960389154</v>
      </c>
      <c r="T303" s="278"/>
      <c r="U303" s="353" t="s">
        <v>98</v>
      </c>
      <c r="V303" s="354">
        <f>(V133/1000)/1.02</f>
        <v>10.035382352941177</v>
      </c>
      <c r="W303" s="351">
        <f>(W133/1000)/1.02</f>
        <v>9.831599746124505</v>
      </c>
      <c r="X303" s="278"/>
      <c r="Y303" s="353" t="s">
        <v>98</v>
      </c>
      <c r="Z303" s="355">
        <f>(Z133/1000)/1.02</f>
        <v>9.9319308294028925</v>
      </c>
    </row>
    <row r="304" spans="1:26" ht="13.5" thickBot="1">
      <c r="A304" s="335" t="s">
        <v>243</v>
      </c>
      <c r="B304" s="356">
        <f t="shared" ref="B304:M304" si="84">B134/1000/1.02</f>
        <v>12.191927450980391</v>
      </c>
      <c r="C304" s="357">
        <f t="shared" si="84"/>
        <v>12.109990196078432</v>
      </c>
      <c r="D304" s="357">
        <f t="shared" si="84"/>
        <v>12.097029411764705</v>
      </c>
      <c r="E304" s="357">
        <f t="shared" si="84"/>
        <v>11.989666666666666</v>
      </c>
      <c r="F304" s="357">
        <f t="shared" si="84"/>
        <v>12.116490196078431</v>
      </c>
      <c r="G304" s="357">
        <f t="shared" si="84"/>
        <v>12.28164705882353</v>
      </c>
      <c r="H304" s="357">
        <f t="shared" si="84"/>
        <v>12.020999999999999</v>
      </c>
      <c r="I304" s="357">
        <f t="shared" si="84"/>
        <v>12.168878431372548</v>
      </c>
      <c r="J304" s="357">
        <f t="shared" si="84"/>
        <v>12.199071568627449</v>
      </c>
      <c r="K304" s="357">
        <f t="shared" si="84"/>
        <v>12.118025490196079</v>
      </c>
      <c r="L304" s="357">
        <f t="shared" si="84"/>
        <v>12.318966666666666</v>
      </c>
      <c r="M304" s="358">
        <f t="shared" si="84"/>
        <v>12.521192629768484</v>
      </c>
      <c r="O304" s="359" t="s">
        <v>243</v>
      </c>
      <c r="P304" s="357">
        <f>(P134/1000)/1.02</f>
        <v>12.128686274509803</v>
      </c>
      <c r="Q304" s="357">
        <f>(Q134/1000)/1.02</f>
        <v>12.146823529411765</v>
      </c>
      <c r="R304" s="357">
        <f>(R134/1000)/1.02</f>
        <v>12.130802221230359</v>
      </c>
      <c r="S304" s="358">
        <f>(S134/1000)/1.02</f>
        <v>12.312851378771731</v>
      </c>
      <c r="T304" s="278"/>
      <c r="U304" s="360" t="s">
        <v>243</v>
      </c>
      <c r="V304" s="361">
        <f>(V134/1000)/1.02</f>
        <v>12.137960784313725</v>
      </c>
      <c r="W304" s="358">
        <f>(W134/1000)/1.02</f>
        <v>12.221934932528326</v>
      </c>
      <c r="X304" s="278"/>
      <c r="Y304" s="360" t="s">
        <v>243</v>
      </c>
      <c r="Z304" s="362">
        <f>(Z134/1000)/1.02</f>
        <v>12.180486648198173</v>
      </c>
    </row>
    <row r="306" spans="1:32" ht="16.5" thickBot="1">
      <c r="A306" s="284">
        <v>2017</v>
      </c>
      <c r="B306" s="278"/>
      <c r="C306" s="278"/>
      <c r="D306" s="278"/>
      <c r="E306" s="278"/>
      <c r="F306" s="278"/>
      <c r="G306" s="278"/>
      <c r="H306" s="278"/>
      <c r="I306" s="278"/>
      <c r="J306" s="278"/>
      <c r="K306" s="278"/>
      <c r="L306" s="278"/>
      <c r="M306" s="283" t="s">
        <v>247</v>
      </c>
      <c r="O306" s="284">
        <v>2017</v>
      </c>
      <c r="P306" s="286" t="s">
        <v>217</v>
      </c>
      <c r="Q306" s="286"/>
      <c r="R306" s="286"/>
      <c r="S306" s="286"/>
      <c r="T306" s="278"/>
      <c r="U306" s="284">
        <v>2017</v>
      </c>
      <c r="V306" s="286" t="s">
        <v>218</v>
      </c>
      <c r="W306" s="286"/>
      <c r="X306" s="278"/>
      <c r="Y306" s="284">
        <v>2017</v>
      </c>
      <c r="Z306" s="278"/>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row>
    <row r="308" spans="1:32" ht="13.5" thickBot="1">
      <c r="A308" s="295" t="s">
        <v>239</v>
      </c>
      <c r="B308" s="338">
        <f t="shared" ref="B308:L308" si="85">B138/1000/1.02</f>
        <v>12.575412912634924</v>
      </c>
      <c r="C308" s="339">
        <f t="shared" si="85"/>
        <v>12.503406995738683</v>
      </c>
      <c r="D308" s="339">
        <f t="shared" si="85"/>
        <v>12.371463862878704</v>
      </c>
      <c r="E308" s="339">
        <f t="shared" si="85"/>
        <v>12.093658377083546</v>
      </c>
      <c r="F308" s="339">
        <f t="shared" si="85"/>
        <v>12.427509554136241</v>
      </c>
      <c r="G308" s="339">
        <f t="shared" si="85"/>
        <v>12.418791298961938</v>
      </c>
      <c r="H308" s="339">
        <f t="shared" si="85"/>
        <v>12.239859978593193</v>
      </c>
      <c r="I308" s="339">
        <f t="shared" si="85"/>
        <v>12.577813596226036</v>
      </c>
      <c r="J308" s="339">
        <f t="shared" si="85"/>
        <v>12.781419835374168</v>
      </c>
      <c r="K308" s="339">
        <f t="shared" si="85"/>
        <v>12.97383974230562</v>
      </c>
      <c r="L308" s="339">
        <f t="shared" si="85"/>
        <v>13.202522863413026</v>
      </c>
      <c r="M308" s="340">
        <f>(M138/1000)/1.02</f>
        <v>13.259572449559595</v>
      </c>
      <c r="O308" s="304" t="s">
        <v>239</v>
      </c>
      <c r="P308" s="338">
        <f>(P138/1000)/1.02</f>
        <v>12.469408201636508</v>
      </c>
      <c r="Q308" s="339">
        <f>(Q138/1000)/1.02</f>
        <v>12.398606356660236</v>
      </c>
      <c r="R308" s="339">
        <f>(R138/1000)/1.02</f>
        <v>12.526734002085645</v>
      </c>
      <c r="S308" s="340">
        <f>(S138/1000)/1.02</f>
        <v>13.144414745941855</v>
      </c>
      <c r="T308" s="278"/>
      <c r="U308" s="304" t="s">
        <v>239</v>
      </c>
      <c r="V308" s="338">
        <f>(V138/1000)/1.02</f>
        <v>12.43410325306518</v>
      </c>
      <c r="W308" s="340">
        <f>(W138/1000)/1.02</f>
        <v>12.830487285094787</v>
      </c>
      <c r="X308" s="278"/>
      <c r="Y308" s="304" t="s">
        <v>239</v>
      </c>
      <c r="Z308" s="341">
        <f>(Z138/1000)/1.02</f>
        <v>12.630429405855672</v>
      </c>
    </row>
    <row r="309" spans="1:32" ht="13.5" thickBot="1">
      <c r="A309" s="329" t="s">
        <v>244</v>
      </c>
      <c r="B309" s="342">
        <f t="shared" ref="B309:L309" si="86">B139/1000/1.02</f>
        <v>12.608062581931776</v>
      </c>
      <c r="C309" s="343">
        <f t="shared" si="86"/>
        <v>12.716044544980566</v>
      </c>
      <c r="D309" s="343">
        <f t="shared" si="86"/>
        <v>12.375520880840103</v>
      </c>
      <c r="E309" s="343">
        <f t="shared" si="86"/>
        <v>12.043611030423895</v>
      </c>
      <c r="F309" s="343">
        <f t="shared" si="86"/>
        <v>12.347092649276915</v>
      </c>
      <c r="G309" s="343">
        <f t="shared" si="86"/>
        <v>12.085138702738478</v>
      </c>
      <c r="H309" s="343">
        <f t="shared" si="86"/>
        <v>12.746124050338173</v>
      </c>
      <c r="I309" s="343">
        <f t="shared" si="86"/>
        <v>13.134431847586391</v>
      </c>
      <c r="J309" s="343">
        <f t="shared" si="86"/>
        <v>12.552145043277203</v>
      </c>
      <c r="K309" s="343">
        <f t="shared" si="86"/>
        <v>13.086261907881966</v>
      </c>
      <c r="L309" s="343">
        <f t="shared" si="86"/>
        <v>13.467330866966632</v>
      </c>
      <c r="M309" s="340">
        <f>(M139/1000)/1.02</f>
        <v>13.691336883147118</v>
      </c>
      <c r="O309" s="345" t="s">
        <v>244</v>
      </c>
      <c r="P309" s="343">
        <f>(P139/1000)/1.02</f>
        <v>12.571317052376376</v>
      </c>
      <c r="Q309" s="343">
        <f>(Q139/1000)/1.02</f>
        <v>12.23850222918843</v>
      </c>
      <c r="R309" s="343">
        <f>(R139/1000)/1.02</f>
        <v>12.844892984111818</v>
      </c>
      <c r="S309" s="340">
        <f>(S139/1000)/1.02</f>
        <v>13.387191164658644</v>
      </c>
      <c r="T309" s="278"/>
      <c r="U309" s="346" t="s">
        <v>244</v>
      </c>
      <c r="V309" s="347">
        <f>(V139/1000)/1.02</f>
        <v>12.445545536900589</v>
      </c>
      <c r="W309" s="340">
        <f>W139/1000/1.02</f>
        <v>13.077689364198678</v>
      </c>
      <c r="X309" s="278"/>
      <c r="Y309" s="346" t="s">
        <v>244</v>
      </c>
      <c r="Z309" s="341">
        <f>(Z139/1000)/1.02</f>
        <v>12.871203832745547</v>
      </c>
    </row>
    <row r="310" spans="1:32" ht="13.5" thickBot="1">
      <c r="A310" s="333" t="s">
        <v>240</v>
      </c>
      <c r="B310" s="349">
        <f t="shared" ref="B310:L310" si="87">B140/1000/1.02</f>
        <v>13.580953772707039</v>
      </c>
      <c r="C310" s="350">
        <f t="shared" si="87"/>
        <v>13.402784967694929</v>
      </c>
      <c r="D310" s="350">
        <f t="shared" si="87"/>
        <v>13.139516660104222</v>
      </c>
      <c r="E310" s="350">
        <f t="shared" si="87"/>
        <v>12.849843396377224</v>
      </c>
      <c r="F310" s="350">
        <f t="shared" si="87"/>
        <v>13.106486237059981</v>
      </c>
      <c r="G310" s="350">
        <f t="shared" si="87"/>
        <v>13.01761283732508</v>
      </c>
      <c r="H310" s="350">
        <f t="shared" si="87"/>
        <v>12.99967497788422</v>
      </c>
      <c r="I310" s="350">
        <f t="shared" si="87"/>
        <v>13.484177028097973</v>
      </c>
      <c r="J310" s="350">
        <f t="shared" si="87"/>
        <v>13.674078733652845</v>
      </c>
      <c r="K310" s="350">
        <f t="shared" si="87"/>
        <v>13.973287521884634</v>
      </c>
      <c r="L310" s="350">
        <f t="shared" si="87"/>
        <v>14.247222926259784</v>
      </c>
      <c r="M310" s="340">
        <f>(M140/1000)/1.02</f>
        <v>14.1593323578049</v>
      </c>
      <c r="O310" s="352" t="s">
        <v>240</v>
      </c>
      <c r="P310" s="350">
        <f>(P140/1000)/1.02</f>
        <v>13.347943149969254</v>
      </c>
      <c r="Q310" s="350">
        <f>(Q140/1000)/1.02</f>
        <v>13.075398092181659</v>
      </c>
      <c r="R310" s="350">
        <f>(R140/1000)/1.02</f>
        <v>13.387433781565294</v>
      </c>
      <c r="S310" s="340">
        <f>(S140/1000)/1.02</f>
        <v>14.134890127618233</v>
      </c>
      <c r="T310" s="278"/>
      <c r="U310" s="353" t="s">
        <v>240</v>
      </c>
      <c r="V310" s="354">
        <f>(V140/1000)/1.02</f>
        <v>13.214334589309239</v>
      </c>
      <c r="W310" s="340">
        <f>W140/1000/1.02</f>
        <v>13.760789811946569</v>
      </c>
      <c r="X310" s="278"/>
      <c r="Y310" s="353" t="s">
        <v>240</v>
      </c>
      <c r="Z310" s="341">
        <f>(Z140/1000)/1.02</f>
        <v>13.482758977132258</v>
      </c>
    </row>
    <row r="311" spans="1:32" ht="13.5" thickBot="1">
      <c r="A311" s="333" t="s">
        <v>241</v>
      </c>
      <c r="B311" s="349">
        <f t="shared" ref="B311:L311" si="88">B141/1000/1.02</f>
        <v>13.570510085378579</v>
      </c>
      <c r="C311" s="350">
        <f t="shared" si="88"/>
        <v>13.345069513225914</v>
      </c>
      <c r="D311" s="350">
        <f t="shared" si="88"/>
        <v>13.053607562206247</v>
      </c>
      <c r="E311" s="350">
        <f t="shared" si="88"/>
        <v>12.771748234166704</v>
      </c>
      <c r="F311" s="350">
        <f t="shared" si="88"/>
        <v>12.979648698400467</v>
      </c>
      <c r="G311" s="350">
        <f t="shared" si="88"/>
        <v>12.871754067865989</v>
      </c>
      <c r="H311" s="350">
        <f t="shared" si="88"/>
        <v>12.871657333588228</v>
      </c>
      <c r="I311" s="350">
        <f t="shared" si="88"/>
        <v>13.349644561835197</v>
      </c>
      <c r="J311" s="350">
        <f t="shared" si="88"/>
        <v>13.542411159240748</v>
      </c>
      <c r="K311" s="350">
        <f t="shared" si="88"/>
        <v>13.848553575244162</v>
      </c>
      <c r="L311" s="350">
        <f t="shared" si="88"/>
        <v>14.077660362288418</v>
      </c>
      <c r="M311" s="340">
        <f>(M141/1000)/1.02</f>
        <v>13.965724149868064</v>
      </c>
      <c r="O311" s="352" t="s">
        <v>241</v>
      </c>
      <c r="P311" s="350">
        <f>(P141/1000)/1.02</f>
        <v>13.288933133979073</v>
      </c>
      <c r="Q311" s="350">
        <f>(Q141/1000)/1.02</f>
        <v>12.957172274307089</v>
      </c>
      <c r="R311" s="350">
        <f>(R141/1000)/1.02</f>
        <v>13.243086378703978</v>
      </c>
      <c r="S311" s="340">
        <f>(S141/1000)/1.02</f>
        <v>13.974063214449902</v>
      </c>
      <c r="T311" s="278"/>
      <c r="U311" s="353" t="s">
        <v>241</v>
      </c>
      <c r="V311" s="354">
        <f>(V141/1000)/1.02</f>
        <v>13.114103704536587</v>
      </c>
      <c r="W311" s="340">
        <f>W141/1000/1.02</f>
        <v>13.564357775520792</v>
      </c>
      <c r="X311" s="278"/>
      <c r="Y311" s="353" t="s">
        <v>241</v>
      </c>
      <c r="Z311" s="341">
        <f>(Z141/1000)/1.02</f>
        <v>13.313919340854106</v>
      </c>
      <c r="AB311"/>
      <c r="AC311"/>
      <c r="AD311"/>
      <c r="AE311"/>
      <c r="AF311"/>
    </row>
    <row r="312" spans="1:32" ht="13.5" thickBot="1">
      <c r="A312" s="333" t="s">
        <v>242</v>
      </c>
      <c r="B312" s="349">
        <f t="shared" ref="B312:L312" si="89">B142/1000/1.02</f>
        <v>14.505882352941176</v>
      </c>
      <c r="C312" s="350">
        <f t="shared" si="89"/>
        <v>0</v>
      </c>
      <c r="D312" s="350">
        <f t="shared" si="89"/>
        <v>12.329308884047443</v>
      </c>
      <c r="E312" s="350">
        <f t="shared" si="89"/>
        <v>0</v>
      </c>
      <c r="F312" s="350">
        <f t="shared" si="89"/>
        <v>12.962745098039218</v>
      </c>
      <c r="G312" s="350">
        <f t="shared" si="89"/>
        <v>13.79878048780488</v>
      </c>
      <c r="H312" s="350">
        <f t="shared" si="89"/>
        <v>0</v>
      </c>
      <c r="I312" s="350">
        <f t="shared" si="89"/>
        <v>0</v>
      </c>
      <c r="J312" s="350">
        <f t="shared" si="89"/>
        <v>0</v>
      </c>
      <c r="K312" s="350">
        <f t="shared" si="89"/>
        <v>12.127205882352941</v>
      </c>
      <c r="L312" s="350">
        <f t="shared" si="89"/>
        <v>0</v>
      </c>
      <c r="M312" s="340">
        <f>(M142/1000)/1.02</f>
        <v>0</v>
      </c>
      <c r="O312" s="352" t="s">
        <v>242</v>
      </c>
      <c r="P312" s="350">
        <f>(P142/1000)/1.02</f>
        <v>12.640247951032261</v>
      </c>
      <c r="Q312" s="350">
        <f>(Q142/1000)/1.02</f>
        <v>13.549687751813055</v>
      </c>
      <c r="R312" s="350">
        <f>(R142/1000)/1.02</f>
        <v>0</v>
      </c>
      <c r="S312" s="340">
        <f>(S142/1000)/1.02</f>
        <v>12.127205882352941</v>
      </c>
      <c r="T312" s="278"/>
      <c r="U312" s="353" t="s">
        <v>242</v>
      </c>
      <c r="V312" s="354">
        <f>(V142/1000)/1.02</f>
        <v>13.192340304105008</v>
      </c>
      <c r="W312" s="340">
        <f>W142/1000/1.02</f>
        <v>12.127205882352941</v>
      </c>
      <c r="X312" s="278"/>
      <c r="Y312" s="353" t="s">
        <v>242</v>
      </c>
      <c r="Z312" s="341">
        <f>(Z142/1000)/1.02</f>
        <v>12.936573428739582</v>
      </c>
      <c r="AB312"/>
      <c r="AC312"/>
      <c r="AD312"/>
      <c r="AE312"/>
      <c r="AF312"/>
    </row>
    <row r="313" spans="1:32" ht="13.5" thickBot="1">
      <c r="A313" s="333" t="s">
        <v>98</v>
      </c>
      <c r="B313" s="349">
        <f t="shared" ref="B313:L313" si="90">B143/1000/1.02</f>
        <v>10.335331321252045</v>
      </c>
      <c r="C313" s="350">
        <f t="shared" si="90"/>
        <v>10.484051502104503</v>
      </c>
      <c r="D313" s="350">
        <f t="shared" si="90"/>
        <v>10.621456483792535</v>
      </c>
      <c r="E313" s="350">
        <f t="shared" si="90"/>
        <v>10.504006157392428</v>
      </c>
      <c r="F313" s="350">
        <f t="shared" si="90"/>
        <v>10.801012885210401</v>
      </c>
      <c r="G313" s="350">
        <f t="shared" si="90"/>
        <v>10.988382199024628</v>
      </c>
      <c r="H313" s="350">
        <f t="shared" si="90"/>
        <v>10.731776185868094</v>
      </c>
      <c r="I313" s="350">
        <f t="shared" si="90"/>
        <v>10.81916717875631</v>
      </c>
      <c r="J313" s="350">
        <f t="shared" si="90"/>
        <v>11.179078908795788</v>
      </c>
      <c r="K313" s="350">
        <f t="shared" si="90"/>
        <v>11.411102585698618</v>
      </c>
      <c r="L313" s="350">
        <f t="shared" si="90"/>
        <v>11.563207862640672</v>
      </c>
      <c r="M313" s="340">
        <f>(M143/1000)/1.02</f>
        <v>11.552656857005871</v>
      </c>
      <c r="O313" s="352" t="s">
        <v>98</v>
      </c>
      <c r="P313" s="350">
        <f>(P143/1000)/1.02</f>
        <v>10.497426436783742</v>
      </c>
      <c r="Q313" s="350">
        <f>(Q143/1000)/1.02</f>
        <v>10.839406819564427</v>
      </c>
      <c r="R313" s="350">
        <f>(R143/1000)/1.02</f>
        <v>10.903202299637972</v>
      </c>
      <c r="S313" s="340">
        <f>(S143/1000)/1.02</f>
        <v>11.50910523565868</v>
      </c>
      <c r="T313" s="278"/>
      <c r="U313" s="353" t="s">
        <v>98</v>
      </c>
      <c r="V313" s="354">
        <f>(V143/1000)/1.02</f>
        <v>10.666834662852411</v>
      </c>
      <c r="W313" s="340">
        <f>W143/1000/1.02</f>
        <v>11.210545067376176</v>
      </c>
      <c r="X313" s="278"/>
      <c r="Y313" s="353" t="s">
        <v>98</v>
      </c>
      <c r="Z313" s="341">
        <f>(Z143/1000)/1.02</f>
        <v>10.955349530996644</v>
      </c>
      <c r="AB313"/>
      <c r="AC313"/>
      <c r="AD313"/>
      <c r="AE313"/>
      <c r="AF313"/>
    </row>
    <row r="314" spans="1:32" ht="13.5" thickBot="1">
      <c r="A314" s="335" t="s">
        <v>243</v>
      </c>
      <c r="B314" s="356">
        <f t="shared" ref="B314:L314" si="91">B144/1000/1.02</f>
        <v>12.63478512701967</v>
      </c>
      <c r="C314" s="357">
        <f t="shared" si="91"/>
        <v>12.649019879507023</v>
      </c>
      <c r="D314" s="357">
        <f t="shared" si="91"/>
        <v>12.58572016805422</v>
      </c>
      <c r="E314" s="357">
        <f t="shared" si="91"/>
        <v>12.257789052756374</v>
      </c>
      <c r="F314" s="357">
        <f t="shared" si="91"/>
        <v>12.587965420641845</v>
      </c>
      <c r="G314" s="357">
        <f t="shared" si="91"/>
        <v>12.656851595024813</v>
      </c>
      <c r="H314" s="357">
        <f t="shared" si="91"/>
        <v>12.511290232761532</v>
      </c>
      <c r="I314" s="357">
        <f t="shared" si="91"/>
        <v>12.704202557819633</v>
      </c>
      <c r="J314" s="357">
        <f t="shared" si="91"/>
        <v>12.801082689583641</v>
      </c>
      <c r="K314" s="357">
        <f t="shared" si="91"/>
        <v>13.001301967198291</v>
      </c>
      <c r="L314" s="357">
        <f t="shared" si="91"/>
        <v>13.140065324914215</v>
      </c>
      <c r="M314" s="340">
        <f>(M144/1000)/1.02</f>
        <v>13.256511132254422</v>
      </c>
      <c r="O314" s="359" t="s">
        <v>243</v>
      </c>
      <c r="P314" s="357">
        <f>(P144/1000)/1.02</f>
        <v>12.61838974002753</v>
      </c>
      <c r="Q314" s="357">
        <f>(Q144/1000)/1.02</f>
        <v>12.590914118661582</v>
      </c>
      <c r="R314" s="357">
        <f>(R144/1000)/1.02</f>
        <v>12.66240564126689</v>
      </c>
      <c r="S314" s="340">
        <f>(S144/1000)/1.02</f>
        <v>13.124932460098</v>
      </c>
      <c r="T314" s="278"/>
      <c r="U314" s="360" t="s">
        <v>243</v>
      </c>
      <c r="V314" s="361">
        <f>(V144/1000)/1.02</f>
        <v>12.604525256957311</v>
      </c>
      <c r="W314" s="340">
        <f>W144/1000/1.02</f>
        <v>12.883266979215064</v>
      </c>
      <c r="X314" s="278"/>
      <c r="Y314" s="360" t="s">
        <v>243</v>
      </c>
      <c r="Z314" s="341">
        <f>(Z144/1000)/1.02</f>
        <v>12.73878868601631</v>
      </c>
      <c r="AB314"/>
      <c r="AC314"/>
      <c r="AD314"/>
      <c r="AE314"/>
      <c r="AF314"/>
    </row>
    <row r="315" spans="1:32">
      <c r="AB315"/>
      <c r="AC315"/>
      <c r="AD315"/>
      <c r="AE315"/>
      <c r="AF315"/>
    </row>
    <row r="316" spans="1:32" ht="16.5" thickBot="1">
      <c r="A316" s="284">
        <v>2018</v>
      </c>
      <c r="B316" s="278"/>
      <c r="C316" s="278"/>
      <c r="D316" s="278"/>
      <c r="E316" s="278"/>
      <c r="F316" s="278"/>
      <c r="G316" s="278"/>
      <c r="H316" s="278"/>
      <c r="I316" s="278"/>
      <c r="J316" s="278"/>
      <c r="K316" s="278"/>
      <c r="L316" s="278"/>
      <c r="M316" s="283" t="s">
        <v>247</v>
      </c>
      <c r="O316" s="284">
        <v>2018</v>
      </c>
      <c r="P316" s="286" t="s">
        <v>217</v>
      </c>
      <c r="Q316" s="286"/>
      <c r="R316" s="286"/>
      <c r="S316" s="286"/>
      <c r="T316" s="278"/>
      <c r="U316" s="284">
        <v>2018</v>
      </c>
      <c r="V316" s="286" t="s">
        <v>218</v>
      </c>
      <c r="W316" s="286"/>
      <c r="X316" s="278"/>
      <c r="Y316" s="284">
        <v>2018</v>
      </c>
      <c r="Z316" s="278"/>
      <c r="AB316"/>
      <c r="AC316"/>
      <c r="AD316"/>
      <c r="AE316"/>
      <c r="AF316"/>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c r="AE317"/>
      <c r="AF317"/>
    </row>
    <row r="318" spans="1:32" ht="13.5" thickBot="1">
      <c r="A318" s="295" t="s">
        <v>239</v>
      </c>
      <c r="B318" s="338">
        <f>(B148/1000)/1.02</f>
        <v>13.210992981986784</v>
      </c>
      <c r="C318" s="339">
        <f>(C148/1000)/1.02</f>
        <v>13.267902689975569</v>
      </c>
      <c r="D318" s="339">
        <f>(D148/1000)/1.02</f>
        <v>13.21698598994506</v>
      </c>
      <c r="E318" s="339">
        <f>E148/1000/1.02</f>
        <v>13.250926178656153</v>
      </c>
      <c r="F318" s="339">
        <f>F148/1000/1.02</f>
        <v>13.280404212110131</v>
      </c>
      <c r="G318" s="339">
        <v>13.222344702435999</v>
      </c>
      <c r="H318" s="339">
        <v>12.934055693806535</v>
      </c>
      <c r="I318" s="339">
        <f>I148/1000/1.02</f>
        <v>13.04703945658617</v>
      </c>
      <c r="J318" s="339">
        <f>J148/1000/1.02</f>
        <v>12.960239810685952</v>
      </c>
      <c r="K318" s="339">
        <f>K148/1000/1.02</f>
        <v>13.024611457182344</v>
      </c>
      <c r="L318" s="339">
        <f>L148/1000/1.02</f>
        <v>12.831218303089067</v>
      </c>
      <c r="M318" s="340">
        <f>(M148/1000)/1.02</f>
        <v>12.845669612500837</v>
      </c>
      <c r="O318" s="304" t="s">
        <v>239</v>
      </c>
      <c r="P318" s="338">
        <f>(P148/1000)/1.02</f>
        <v>13.230221012323254</v>
      </c>
      <c r="Q318" s="339">
        <f>(Q148/1000)/1.02</f>
        <v>13.250178349054238</v>
      </c>
      <c r="R318" s="339">
        <f>(R148/1000)/1.02</f>
        <v>12.982727234948083</v>
      </c>
      <c r="S318" s="339">
        <f>(S148/1000)/1.02</f>
        <v>12.910420248951832</v>
      </c>
      <c r="T318" s="278"/>
      <c r="U318" s="304" t="s">
        <v>239</v>
      </c>
      <c r="V318" s="338">
        <f>(V148/1000)/1.02</f>
        <v>13.240202825385905</v>
      </c>
      <c r="W318" s="338">
        <f>(W148/1000)/1.02</f>
        <v>12.947732227895957</v>
      </c>
      <c r="X318" s="278"/>
      <c r="Y318" s="304" t="s">
        <v>239</v>
      </c>
      <c r="Z318" s="341">
        <f>(Z148/1000)/1.02</f>
        <v>13.100888680274187</v>
      </c>
      <c r="AB318"/>
      <c r="AC318"/>
      <c r="AD318"/>
      <c r="AE318"/>
      <c r="AF318"/>
    </row>
    <row r="319" spans="1:32" ht="13.5" thickBot="1">
      <c r="A319" s="329" t="s">
        <v>244</v>
      </c>
      <c r="B319" s="338">
        <f>(B149/1000)/1.02</f>
        <v>13.262998007807239</v>
      </c>
      <c r="C319" s="339">
        <f>(C149/1000)/1.02</f>
        <v>13.221897350828796</v>
      </c>
      <c r="D319" s="339">
        <f>D149/1000/1.02</f>
        <v>13.158673340932493</v>
      </c>
      <c r="E319" s="339">
        <f>E149/1000/1.02</f>
        <v>13.575067388258171</v>
      </c>
      <c r="F319" s="339">
        <f>F149/1000/1.02</f>
        <v>13.311817223832758</v>
      </c>
      <c r="G319" s="339">
        <v>13.133054758094501</v>
      </c>
      <c r="H319" s="339">
        <v>12.576316997167146</v>
      </c>
      <c r="I319" s="339">
        <f>I149/1000/1.02</f>
        <v>13.434256088613374</v>
      </c>
      <c r="J319" s="339">
        <f>J149/1000/1.02</f>
        <v>13.173224076538608</v>
      </c>
      <c r="K319" s="339">
        <f>K149/1000/1.02</f>
        <v>13.537711469938516</v>
      </c>
      <c r="L319" s="339">
        <f>L149/1000/1.02</f>
        <v>12.864646024671902</v>
      </c>
      <c r="M319" s="340">
        <f>(M149/1000)/1.02</f>
        <v>13.678657096171797</v>
      </c>
      <c r="O319" s="345" t="s">
        <v>244</v>
      </c>
      <c r="P319" s="338">
        <f>(P149/1000)/1.02</f>
        <v>13.215926465449918</v>
      </c>
      <c r="Q319" s="339">
        <f>(Q149/1000)/1.02</f>
        <v>13.378442858407467</v>
      </c>
      <c r="R319" s="339">
        <f>(R149/1000)/1.02</f>
        <v>13.125179115444075</v>
      </c>
      <c r="S319" s="339">
        <f>(S149/1000)/1.02</f>
        <v>13.378226863347018</v>
      </c>
      <c r="T319" s="278"/>
      <c r="U319" s="346" t="s">
        <v>244</v>
      </c>
      <c r="V319" s="338">
        <f>(V149/1000)/1.02</f>
        <v>13.290659161767946</v>
      </c>
      <c r="W319" s="338">
        <f>(W149/1000)/1.02</f>
        <v>13.25267330202043</v>
      </c>
      <c r="X319" s="278"/>
      <c r="Y319" s="346" t="s">
        <v>244</v>
      </c>
      <c r="Z319" s="341">
        <f>(Z149/1000)/1.02</f>
        <v>13.268087874883426</v>
      </c>
      <c r="AB319"/>
      <c r="AC319"/>
      <c r="AD319"/>
      <c r="AE319"/>
      <c r="AF319"/>
    </row>
    <row r="320" spans="1:32" ht="13.5" thickBot="1">
      <c r="A320" s="333" t="s">
        <v>240</v>
      </c>
      <c r="B320" s="338">
        <f>(B150/1000)/1.02</f>
        <v>14.081125630094927</v>
      </c>
      <c r="C320" s="339">
        <f>(C150/1000)/1.02</f>
        <v>14.019438695151617</v>
      </c>
      <c r="D320" s="339">
        <f>D150/1000/1.02</f>
        <v>13.905002716285976</v>
      </c>
      <c r="E320" s="339">
        <f>E150/1000/1.02</f>
        <v>13.938057954940964</v>
      </c>
      <c r="F320" s="339">
        <f>F150/1000/1.02</f>
        <v>13.917491039673504</v>
      </c>
      <c r="G320" s="339">
        <v>13.866172722817</v>
      </c>
      <c r="H320" s="339">
        <v>13.734700206948389</v>
      </c>
      <c r="I320" s="339">
        <f>I150/1000/1.02</f>
        <v>14.005586505779467</v>
      </c>
      <c r="J320" s="339">
        <f>J150/1000/1.02</f>
        <v>13.899131266022897</v>
      </c>
      <c r="K320" s="339">
        <f>K150/1000/1.02</f>
        <v>14.000874588825351</v>
      </c>
      <c r="L320" s="339">
        <f>L150/1000/1.02</f>
        <v>13.865071294018906</v>
      </c>
      <c r="M320" s="340">
        <f>(M150/1000)/1.02</f>
        <v>13.814563402703643</v>
      </c>
      <c r="O320" s="352" t="s">
        <v>240</v>
      </c>
      <c r="P320" s="338">
        <f>(P150/1000)/1.02</f>
        <v>14.003403562374526</v>
      </c>
      <c r="Q320" s="339">
        <f>(Q150/1000)/1.02</f>
        <v>13.906122824326985</v>
      </c>
      <c r="R320" s="339">
        <f>(R150/1000)/1.02</f>
        <v>13.884604254748531</v>
      </c>
      <c r="S320" s="339">
        <f>(S150/1000)/1.02</f>
        <v>13.903640827447211</v>
      </c>
      <c r="T320" s="278"/>
      <c r="U320" s="353" t="s">
        <v>240</v>
      </c>
      <c r="V320" s="338">
        <f>(V150/1000)/1.02</f>
        <v>13.955995915606531</v>
      </c>
      <c r="W320" s="338">
        <f>(W150/1000)/1.02</f>
        <v>13.893678068552234</v>
      </c>
      <c r="X320" s="278"/>
      <c r="Y320" s="353" t="s">
        <v>240</v>
      </c>
      <c r="Z320" s="341">
        <f>(Z150/1000)/1.02</f>
        <v>13.927870145254836</v>
      </c>
      <c r="AB320"/>
      <c r="AC320"/>
      <c r="AD320"/>
      <c r="AE320"/>
      <c r="AF320"/>
    </row>
    <row r="321" spans="1:32" ht="13.5" thickBot="1">
      <c r="A321" s="333" t="s">
        <v>241</v>
      </c>
      <c r="B321" s="338">
        <f>(B151/1000)/1.02</f>
        <v>13.916737957138787</v>
      </c>
      <c r="C321" s="339">
        <f>(C151/1000)/1.02</f>
        <v>13.904369707393043</v>
      </c>
      <c r="D321" s="339">
        <f>D151/1000/1.02</f>
        <v>13.800414180422669</v>
      </c>
      <c r="E321" s="339">
        <f>E151/1000/1.02</f>
        <v>13.858650865911043</v>
      </c>
      <c r="F321" s="339">
        <f>F151/1000/1.02</f>
        <v>13.822482099473179</v>
      </c>
      <c r="G321" s="339">
        <v>13.769766264292601</v>
      </c>
      <c r="H321" s="339">
        <v>13.641307443384223</v>
      </c>
      <c r="I321" s="339">
        <f>I151/1000/1.02</f>
        <v>13.954571755536971</v>
      </c>
      <c r="J321" s="339">
        <f>J151/1000/1.02</f>
        <v>13.764841014636522</v>
      </c>
      <c r="K321" s="339">
        <f>K151/1000/1.02</f>
        <v>13.88438973095643</v>
      </c>
      <c r="L321" s="339">
        <f>L151/1000/1.02</f>
        <v>13.709127327728359</v>
      </c>
      <c r="M321" s="340">
        <f>(M151/1000)/1.02</f>
        <v>13.627399039649136</v>
      </c>
      <c r="O321" s="352" t="s">
        <v>241</v>
      </c>
      <c r="P321" s="338">
        <f>(P151/1000)/1.02</f>
        <v>13.870468141833136</v>
      </c>
      <c r="Q321" s="339">
        <f>(Q151/1000)/1.02</f>
        <v>13.817948306824341</v>
      </c>
      <c r="R321" s="339">
        <f>(R151/1000)/1.02</f>
        <v>13.796716837212617</v>
      </c>
      <c r="S321" s="339">
        <f>(S151/1000)/1.02</f>
        <v>13.746510233463953</v>
      </c>
      <c r="T321" s="278"/>
      <c r="U321" s="353" t="s">
        <v>241</v>
      </c>
      <c r="V321" s="338">
        <f>(V151/1000)/1.02</f>
        <v>13.842174551678157</v>
      </c>
      <c r="W321" s="338">
        <f>(W151/1000)/1.02</f>
        <v>13.771834294001557</v>
      </c>
      <c r="X321" s="278"/>
      <c r="Y321" s="353" t="s">
        <v>241</v>
      </c>
      <c r="Z321" s="341">
        <f>(Z151/1000)/1.02</f>
        <v>13.810381507009129</v>
      </c>
      <c r="AB321"/>
      <c r="AC321"/>
      <c r="AD321"/>
      <c r="AE321"/>
      <c r="AF321"/>
    </row>
    <row r="322" spans="1:32" ht="13.5" thickBot="1">
      <c r="A322" s="333" t="s">
        <v>242</v>
      </c>
      <c r="B322" s="338">
        <f>(B152/1000)/1.02</f>
        <v>0</v>
      </c>
      <c r="C322" s="339">
        <f>(C152/1000)/1.02</f>
        <v>11.440558823529413</v>
      </c>
      <c r="D322" s="339">
        <f>D152/1000/1.02</f>
        <v>0</v>
      </c>
      <c r="E322" s="339">
        <f>E152/1000/1.02</f>
        <v>13.63885294117647</v>
      </c>
      <c r="F322" s="339">
        <f>F152/1000/1.02</f>
        <v>0</v>
      </c>
      <c r="G322" s="339">
        <f>G152/1000/1.02</f>
        <v>0</v>
      </c>
      <c r="H322" s="339">
        <v>10.073823529411763</v>
      </c>
      <c r="I322" s="339">
        <f>I152/1000/1.02</f>
        <v>10.203708683473387</v>
      </c>
      <c r="J322" s="339">
        <f>J152/1000/1.02</f>
        <v>0</v>
      </c>
      <c r="K322" s="339">
        <f>K152/1000/1.02</f>
        <v>0</v>
      </c>
      <c r="L322" s="339">
        <f>L152/1000/1.02</f>
        <v>11.636274509803922</v>
      </c>
      <c r="M322" s="340">
        <f>(M152/1000)/1.02</f>
        <v>0</v>
      </c>
      <c r="O322" s="352" t="s">
        <v>242</v>
      </c>
      <c r="P322" s="338">
        <f>(P152/1000)/1.02</f>
        <v>11.440558823529413</v>
      </c>
      <c r="Q322" s="339">
        <f>(Q152/1000)/1.02</f>
        <v>13.63885294117647</v>
      </c>
      <c r="R322" s="339">
        <f>(R152/1000)/1.02</f>
        <v>10.162628727770178</v>
      </c>
      <c r="S322" s="339">
        <f>(S152/1000)/1.02</f>
        <v>11.636274509803922</v>
      </c>
      <c r="T322" s="278"/>
      <c r="U322" s="353" t="s">
        <v>242</v>
      </c>
      <c r="V322" s="338">
        <f>(V152/1000)/1.02</f>
        <v>12.010065071624505</v>
      </c>
      <c r="W322" s="338">
        <f>(W152/1000)/1.02</f>
        <v>11.428922518221949</v>
      </c>
      <c r="X322" s="278"/>
      <c r="Y322" s="353" t="s">
        <v>242</v>
      </c>
      <c r="Z322" s="341">
        <f>(Z152/1000)/1.02</f>
        <v>11.46344406725448</v>
      </c>
      <c r="AB322"/>
      <c r="AC322"/>
      <c r="AD322"/>
      <c r="AE322"/>
      <c r="AF322"/>
    </row>
    <row r="323" spans="1:32" ht="13.5" thickBot="1">
      <c r="A323" s="333" t="s">
        <v>98</v>
      </c>
      <c r="B323" s="338">
        <f>(B153/1000)/1.02</f>
        <v>11.500111872875923</v>
      </c>
      <c r="C323" s="339">
        <f>(C153/1000)/1.02</f>
        <v>11.616046597092371</v>
      </c>
      <c r="D323" s="339">
        <f>D153/1000/1.02</f>
        <v>11.759944683598498</v>
      </c>
      <c r="E323" s="339">
        <f>E153/1000/1.02</f>
        <v>11.778304725109447</v>
      </c>
      <c r="F323" s="339">
        <f>F153/1000/1.02</f>
        <v>11.766320576879693</v>
      </c>
      <c r="G323" s="339">
        <v>11.7553924512841</v>
      </c>
      <c r="H323" s="339">
        <v>11.443444969882435</v>
      </c>
      <c r="I323" s="339">
        <f>I153/1000/1.02</f>
        <v>11.22299718109044</v>
      </c>
      <c r="J323" s="339">
        <f>J153/1000/1.02</f>
        <v>11.328373576964433</v>
      </c>
      <c r="K323" s="339">
        <f>K153/1000/1.02</f>
        <v>11.364356695027411</v>
      </c>
      <c r="L323" s="339">
        <f>L153/1000/1.02</f>
        <v>10.977300692511097</v>
      </c>
      <c r="M323" s="340">
        <f>(M153/1000)/1.02</f>
        <v>10.863588812907926</v>
      </c>
      <c r="O323" s="352" t="s">
        <v>98</v>
      </c>
      <c r="P323" s="338">
        <f>(P153/1000)/1.02</f>
        <v>11.621748419941399</v>
      </c>
      <c r="Q323" s="339">
        <f>(Q153/1000)/1.02</f>
        <v>11.766660911583049</v>
      </c>
      <c r="R323" s="339">
        <f>(R153/1000)/1.02</f>
        <v>11.32876130194987</v>
      </c>
      <c r="S323" s="339">
        <f>(S153/1000)/1.02</f>
        <v>11.103390376311644</v>
      </c>
      <c r="T323" s="278"/>
      <c r="U323" s="353" t="s">
        <v>98</v>
      </c>
      <c r="V323" s="338">
        <f>(V153/1000)/1.02</f>
        <v>11.691886194190069</v>
      </c>
      <c r="W323" s="338">
        <f>(W153/1000)/1.02</f>
        <v>11.217244325839276</v>
      </c>
      <c r="X323" s="278"/>
      <c r="Y323" s="353" t="s">
        <v>98</v>
      </c>
      <c r="Z323" s="341">
        <f>(Z153/1000)/1.02</f>
        <v>11.446222602838885</v>
      </c>
      <c r="AB323"/>
      <c r="AC323"/>
      <c r="AD323"/>
      <c r="AE323"/>
      <c r="AF323"/>
    </row>
    <row r="324" spans="1:32" ht="13.5" thickBot="1">
      <c r="A324" s="335" t="s">
        <v>243</v>
      </c>
      <c r="B324" s="338">
        <f>(B154/1000)/1.02</f>
        <v>13.201520864243111</v>
      </c>
      <c r="C324" s="339">
        <f>(C154/1000)/1.02</f>
        <v>13.256447251882694</v>
      </c>
      <c r="D324" s="339">
        <f>D154/1000/1.02</f>
        <v>13.257334758361887</v>
      </c>
      <c r="E324" s="339">
        <f>E154/1000/1.02</f>
        <v>13.29275555931981</v>
      </c>
      <c r="F324" s="339">
        <f>F154/1000/1.02</f>
        <v>13.31304072340701</v>
      </c>
      <c r="G324" s="339">
        <v>13.300815170088001</v>
      </c>
      <c r="H324" s="339">
        <v>13.117576915975153</v>
      </c>
      <c r="I324" s="339">
        <f>I154/1000/1.02</f>
        <v>13.188962051342621</v>
      </c>
      <c r="J324" s="339">
        <f>J154/1000/1.02</f>
        <v>13.17063461887297</v>
      </c>
      <c r="K324" s="339">
        <f>K154/1000/1.02</f>
        <v>13.309576354698692</v>
      </c>
      <c r="L324" s="339">
        <f>L154/1000/1.02</f>
        <v>13.22928378273399</v>
      </c>
      <c r="M324" s="340">
        <f>(M154/1000)/1.02</f>
        <v>13.311725222054188</v>
      </c>
      <c r="O324" s="359" t="s">
        <v>243</v>
      </c>
      <c r="P324" s="338">
        <f>(P154/1000)/1.02</f>
        <v>13.237739001698655</v>
      </c>
      <c r="Q324" s="339">
        <f>(Q154/1000)/1.02</f>
        <v>13.302139435141676</v>
      </c>
      <c r="R324" s="339">
        <f>(R154/1000)/1.02</f>
        <v>13.157762681830592</v>
      </c>
      <c r="S324" s="339">
        <f>(S154/1000)/1.02</f>
        <v>13.282099216296503</v>
      </c>
      <c r="T324" s="278"/>
      <c r="U324" s="360" t="s">
        <v>243</v>
      </c>
      <c r="V324" s="338">
        <f>(V154/1000)/1.02</f>
        <v>13.271829591742092</v>
      </c>
      <c r="W324" s="338">
        <f>(W154/1000)/1.02</f>
        <v>13.216915967312961</v>
      </c>
      <c r="X324" s="278"/>
      <c r="Y324" s="360" t="s">
        <v>243</v>
      </c>
      <c r="Z324" s="341">
        <f>(Z154/1000)/1.02</f>
        <v>13.24517203908456</v>
      </c>
      <c r="AB324"/>
      <c r="AC324"/>
      <c r="AD324"/>
      <c r="AE324"/>
      <c r="AF324"/>
    </row>
    <row r="325" spans="1:32">
      <c r="AB325"/>
      <c r="AC325"/>
      <c r="AD325"/>
      <c r="AE325"/>
      <c r="AF325"/>
    </row>
    <row r="326" spans="1:32" ht="16.5" thickBot="1">
      <c r="A326" s="284">
        <v>2019</v>
      </c>
      <c r="B326" s="278"/>
      <c r="C326" s="278"/>
      <c r="D326" s="278"/>
      <c r="E326" s="278"/>
      <c r="F326" s="278"/>
      <c r="G326" s="278"/>
      <c r="H326" s="278"/>
      <c r="I326" s="278"/>
      <c r="J326" s="278"/>
      <c r="K326" s="278"/>
      <c r="L326" s="278"/>
      <c r="M326" s="283" t="s">
        <v>247</v>
      </c>
      <c r="O326" s="284">
        <v>2019</v>
      </c>
      <c r="P326" s="286" t="s">
        <v>217</v>
      </c>
      <c r="Q326" s="286"/>
      <c r="R326" s="286"/>
      <c r="S326" s="286"/>
      <c r="T326" s="278"/>
      <c r="U326" s="284">
        <v>2019</v>
      </c>
      <c r="V326" s="286" t="s">
        <v>218</v>
      </c>
      <c r="W326" s="286"/>
      <c r="X326" s="278"/>
      <c r="Y326" s="284">
        <v>2019</v>
      </c>
      <c r="Z326" s="278"/>
      <c r="AB326"/>
      <c r="AC326"/>
      <c r="AD326" s="122"/>
      <c r="AE326" s="122"/>
      <c r="AF326" s="122"/>
    </row>
    <row r="327" spans="1:32" ht="14.25" thickBot="1">
      <c r="A327" s="288"/>
      <c r="B327" s="289" t="s">
        <v>220</v>
      </c>
      <c r="C327" s="289" t="s">
        <v>221</v>
      </c>
      <c r="D327" s="289" t="s">
        <v>222</v>
      </c>
      <c r="E327" s="289" t="s">
        <v>223</v>
      </c>
      <c r="F327" s="289" t="s">
        <v>224</v>
      </c>
      <c r="G327" s="289" t="s">
        <v>225</v>
      </c>
      <c r="H327" s="289" t="s">
        <v>226</v>
      </c>
      <c r="I327" s="289" t="s">
        <v>227</v>
      </c>
      <c r="J327" s="289" t="s">
        <v>228</v>
      </c>
      <c r="K327" s="289" t="s">
        <v>229</v>
      </c>
      <c r="L327" s="289" t="s">
        <v>230</v>
      </c>
      <c r="M327" s="290" t="s">
        <v>231</v>
      </c>
      <c r="O327" s="291"/>
      <c r="P327" s="289" t="s">
        <v>232</v>
      </c>
      <c r="Q327" s="289" t="s">
        <v>233</v>
      </c>
      <c r="R327" s="289" t="s">
        <v>234</v>
      </c>
      <c r="S327" s="290" t="s">
        <v>235</v>
      </c>
      <c r="T327" s="278"/>
      <c r="U327" s="291"/>
      <c r="V327" s="289" t="s">
        <v>236</v>
      </c>
      <c r="W327" s="290" t="s">
        <v>237</v>
      </c>
      <c r="X327" s="278"/>
      <c r="Y327" s="291"/>
      <c r="Z327" s="337" t="s">
        <v>238</v>
      </c>
      <c r="AB327"/>
      <c r="AC327"/>
      <c r="AD327" s="122"/>
      <c r="AE327" s="122"/>
      <c r="AF327" s="122"/>
    </row>
    <row r="328" spans="1:32" ht="13.5" thickBot="1">
      <c r="A328" s="295" t="s">
        <v>239</v>
      </c>
      <c r="B328" s="338">
        <f>(B158/1000)/1.02</f>
        <v>12.840200151573482</v>
      </c>
      <c r="C328" s="339">
        <f>(C158/1000)/1.02</f>
        <v>12.435461820720546</v>
      </c>
      <c r="D328" s="339">
        <f>(D158/1000)/1.02</f>
        <v>12.454421208857266</v>
      </c>
      <c r="E328" s="339">
        <f>E158/1000/1.02</f>
        <v>12.192941607993269</v>
      </c>
      <c r="F328" s="339">
        <f>F158/1000/1.02</f>
        <v>12.103655381566083</v>
      </c>
      <c r="G328" s="339">
        <f t="shared" ref="G328:H328" si="92">G158/1000/1.02</f>
        <v>11.754098975174413</v>
      </c>
      <c r="H328" s="339">
        <f t="shared" si="92"/>
        <v>11.069761908323068</v>
      </c>
      <c r="I328" s="339">
        <f>I158/1000/1.02</f>
        <v>11.568464244921939</v>
      </c>
      <c r="J328" s="339">
        <f>J158/1000/1.02</f>
        <v>11.466246631601745</v>
      </c>
      <c r="K328" s="339">
        <f>K158/1000/1.02</f>
        <v>11.566402167245691</v>
      </c>
      <c r="L328" s="339">
        <f>L158/1000/1.02</f>
        <v>11.88111366108823</v>
      </c>
      <c r="M328" s="340">
        <f>(M158/1000)/1.02</f>
        <v>11.982655955662679</v>
      </c>
      <c r="O328" s="304" t="s">
        <v>239</v>
      </c>
      <c r="P328" s="338">
        <f>(P158/1000)/1.02</f>
        <v>12.351862737247693</v>
      </c>
      <c r="Q328" s="339">
        <f>(Q158/1000)/1.02</f>
        <v>12.020635270610711</v>
      </c>
      <c r="R328" s="339">
        <f>(R158/1000)/1.02</f>
        <v>11.349430438271405</v>
      </c>
      <c r="S328" s="339">
        <f>(S158/1000)/1.02</f>
        <v>11.7936494891031</v>
      </c>
      <c r="T328" s="278"/>
      <c r="U328" s="304" t="s">
        <v>239</v>
      </c>
      <c r="V328" s="338">
        <f>(V158/1000)/1.02</f>
        <v>12.304688422400709</v>
      </c>
      <c r="W328" s="338">
        <f>(W158/1000)/1.02</f>
        <v>11.598475332529967</v>
      </c>
      <c r="X328" s="278"/>
      <c r="Y328" s="304" t="s">
        <v>239</v>
      </c>
      <c r="Z328" s="341">
        <f>(Z158/1000)/1.02</f>
        <v>11.932440467099813</v>
      </c>
      <c r="AB328"/>
      <c r="AC328"/>
      <c r="AD328" s="122"/>
      <c r="AE328" s="122"/>
      <c r="AF328" s="122"/>
    </row>
    <row r="329" spans="1:32" ht="13.5" thickBot="1">
      <c r="A329" s="329" t="s">
        <v>244</v>
      </c>
      <c r="B329" s="338">
        <f>(B159/1000)/1.02</f>
        <v>12.733558071831727</v>
      </c>
      <c r="C329" s="339">
        <f>(C159/1000)/1.02</f>
        <v>12.775578057380992</v>
      </c>
      <c r="D329" s="339">
        <f>D159/1000/1.02</f>
        <v>12.156907737924437</v>
      </c>
      <c r="E329" s="339">
        <f>E159/1000/1.02</f>
        <v>12.252025732207244</v>
      </c>
      <c r="F329" s="339">
        <f>F159/1000/1.02</f>
        <v>12.071152733964251</v>
      </c>
      <c r="G329" s="339">
        <f t="shared" ref="G329:H329" si="93">G159/1000/1.02</f>
        <v>11.554480496968523</v>
      </c>
      <c r="H329" s="339">
        <f t="shared" si="93"/>
        <v>10.926726826570819</v>
      </c>
      <c r="I329" s="339">
        <f>I159/1000/1.02</f>
        <v>11.778989150498914</v>
      </c>
      <c r="J329" s="339">
        <f>J159/1000/1.02</f>
        <v>11.340147970105074</v>
      </c>
      <c r="K329" s="339">
        <f>K159/1000/1.02</f>
        <v>11.82392016502914</v>
      </c>
      <c r="L329" s="339">
        <f>L159/1000/1.02</f>
        <v>12.084139277933398</v>
      </c>
      <c r="M329" s="340">
        <f>(M159/1000)/1.02</f>
        <v>11.972370619763987</v>
      </c>
      <c r="O329" s="345" t="s">
        <v>244</v>
      </c>
      <c r="P329" s="338">
        <f>(P159/1000)/1.02</f>
        <v>12.338145078002844</v>
      </c>
      <c r="Q329" s="339">
        <f>(Q159/1000)/1.02</f>
        <v>11.998682032949166</v>
      </c>
      <c r="R329" s="339">
        <f>(R159/1000)/1.02</f>
        <v>11.33246906602608</v>
      </c>
      <c r="S329" s="339">
        <f>(S159/1000)/1.02</f>
        <v>11.877647352865502</v>
      </c>
      <c r="T329" s="278"/>
      <c r="U329" s="346" t="s">
        <v>244</v>
      </c>
      <c r="V329" s="338">
        <f>(V159/1000)/1.02</f>
        <v>12.255344091764044</v>
      </c>
      <c r="W329" s="338">
        <f>(W159/1000)/1.02</f>
        <v>11.677573823678667</v>
      </c>
      <c r="X329" s="278"/>
      <c r="Y329" s="346" t="s">
        <v>244</v>
      </c>
      <c r="Z329" s="341">
        <f>(Z159/1000)/1.02</f>
        <v>11.901531620993707</v>
      </c>
      <c r="AB329"/>
      <c r="AC329"/>
      <c r="AD329" s="122"/>
      <c r="AE329" s="122"/>
      <c r="AF329" s="122"/>
    </row>
    <row r="330" spans="1:32" ht="13.5" thickBot="1">
      <c r="A330" s="333" t="s">
        <v>240</v>
      </c>
      <c r="B330" s="338">
        <f>(B160/1000)/1.02</f>
        <v>13.755628967388146</v>
      </c>
      <c r="C330" s="339">
        <f>(C160/1000)/1.02</f>
        <v>13.160005982394944</v>
      </c>
      <c r="D330" s="339">
        <f>D160/1000/1.02</f>
        <v>13.088488790736868</v>
      </c>
      <c r="E330" s="339">
        <f>E160/1000/1.02</f>
        <v>12.698047720332765</v>
      </c>
      <c r="F330" s="339">
        <f>F160/1000/1.02</f>
        <v>12.465192928087799</v>
      </c>
      <c r="G330" s="339">
        <f t="shared" ref="G330:H330" si="94">G160/1000/1.02</f>
        <v>11.98909491587504</v>
      </c>
      <c r="H330" s="339">
        <f t="shared" si="94"/>
        <v>11.344024368852834</v>
      </c>
      <c r="I330" s="339">
        <f>I160/1000/1.02</f>
        <v>12.096879591360105</v>
      </c>
      <c r="J330" s="339">
        <f>J160/1000/1.02</f>
        <v>11.89061319365956</v>
      </c>
      <c r="K330" s="339">
        <f>K160/1000/1.02</f>
        <v>12.156065061569533</v>
      </c>
      <c r="L330" s="339">
        <f>L160/1000/1.02</f>
        <v>12.54454230346456</v>
      </c>
      <c r="M330" s="340">
        <f>(M160/1000)/1.02</f>
        <v>12.667870977157227</v>
      </c>
      <c r="O330" s="352" t="s">
        <v>240</v>
      </c>
      <c r="P330" s="338">
        <f>(P160/1000)/1.02</f>
        <v>13.103405513695007</v>
      </c>
      <c r="Q330" s="339">
        <f>(Q160/1000)/1.02</f>
        <v>12.387047581663118</v>
      </c>
      <c r="R330" s="339">
        <f>(R160/1000)/1.02</f>
        <v>11.767882689512129</v>
      </c>
      <c r="S330" s="339">
        <f>(S160/1000)/1.02</f>
        <v>12.426419092071598</v>
      </c>
      <c r="T330" s="278"/>
      <c r="U330" s="353" t="s">
        <v>240</v>
      </c>
      <c r="V330" s="338">
        <f>(V160/1000)/1.02</f>
        <v>12.881872110891697</v>
      </c>
      <c r="W330" s="338">
        <f>(W160/1000)/1.02</f>
        <v>12.085026052536179</v>
      </c>
      <c r="X330" s="278"/>
      <c r="Y330" s="353" t="s">
        <v>240</v>
      </c>
      <c r="Z330" s="341">
        <f>(Z160/1000)/1.02</f>
        <v>12.487183062726562</v>
      </c>
      <c r="AB330"/>
      <c r="AC330"/>
      <c r="AD330" s="122"/>
      <c r="AE330" s="122"/>
      <c r="AF330" s="122"/>
    </row>
    <row r="331" spans="1:32" ht="13.5" thickBot="1">
      <c r="A331" s="333" t="s">
        <v>241</v>
      </c>
      <c r="B331" s="338">
        <f>(B161/1000)/1.02</f>
        <v>13.603203496153366</v>
      </c>
      <c r="C331" s="339">
        <f>(C161/1000)/1.02</f>
        <v>12.932984756543544</v>
      </c>
      <c r="D331" s="339">
        <f>D161/1000/1.02</f>
        <v>12.902198316957671</v>
      </c>
      <c r="E331" s="339">
        <f>E161/1000/1.02</f>
        <v>12.487171969125086</v>
      </c>
      <c r="F331" s="339">
        <f>F161/1000/1.02</f>
        <v>12.170752425485</v>
      </c>
      <c r="G331" s="339">
        <f t="shared" ref="G331:H331" si="95">G161/1000/1.02</f>
        <v>11.580080459945346</v>
      </c>
      <c r="H331" s="339">
        <f t="shared" si="95"/>
        <v>10.996335654240303</v>
      </c>
      <c r="I331" s="339">
        <f>I161/1000/1.02</f>
        <v>11.88402221987621</v>
      </c>
      <c r="J331" s="339">
        <f>J161/1000/1.02</f>
        <v>11.6195068030936</v>
      </c>
      <c r="K331" s="339">
        <f>K161/1000/1.02</f>
        <v>12.069487389058292</v>
      </c>
      <c r="L331" s="339">
        <f>L161/1000/1.02</f>
        <v>12.466113194832705</v>
      </c>
      <c r="M331" s="340">
        <f>(M161/1000)/1.02</f>
        <v>12.625401570772054</v>
      </c>
      <c r="O331" s="352" t="s">
        <v>241</v>
      </c>
      <c r="P331" s="338">
        <f>(P161/1000)/1.02</f>
        <v>12.929605046824001</v>
      </c>
      <c r="Q331" s="339">
        <f>(Q161/1000)/1.02</f>
        <v>12.093667528081774</v>
      </c>
      <c r="R331" s="339">
        <f>(R161/1000)/1.02</f>
        <v>11.464059727930245</v>
      </c>
      <c r="S331" s="339">
        <f>(S161/1000)/1.02</f>
        <v>12.36009742045411</v>
      </c>
      <c r="T331" s="278"/>
      <c r="U331" s="353" t="s">
        <v>241</v>
      </c>
      <c r="V331" s="338">
        <f>(V161/1000)/1.02</f>
        <v>12.597009117400068</v>
      </c>
      <c r="W331" s="338">
        <f>(W161/1000)/1.02</f>
        <v>11.834633034022648</v>
      </c>
      <c r="X331" s="278"/>
      <c r="Y331" s="353" t="s">
        <v>241</v>
      </c>
      <c r="Z331" s="341">
        <f>(Z161/1000)/1.02</f>
        <v>12.251829454438186</v>
      </c>
      <c r="AB331"/>
      <c r="AC331"/>
      <c r="AD331" s="122"/>
      <c r="AE331" s="122"/>
      <c r="AF331" s="122"/>
    </row>
    <row r="332" spans="1:32" ht="13.5" thickBot="1">
      <c r="A332" s="333" t="s">
        <v>242</v>
      </c>
      <c r="B332" s="338">
        <f>(B162/1000)/1.02</f>
        <v>0</v>
      </c>
      <c r="C332" s="339">
        <f>(C162/1000)/1.02</f>
        <v>0</v>
      </c>
      <c r="D332" s="339">
        <f>D162/1000/1.02</f>
        <v>0</v>
      </c>
      <c r="E332" s="339">
        <f>E162/1000/1.02</f>
        <v>0</v>
      </c>
      <c r="F332" s="339">
        <f>F162/1000/1.02</f>
        <v>0</v>
      </c>
      <c r="G332" s="339">
        <f t="shared" ref="G332:H332" si="96">G162/1000/1.02</f>
        <v>11.614960006665553</v>
      </c>
      <c r="H332" s="339">
        <f t="shared" si="96"/>
        <v>10.012392156862743</v>
      </c>
      <c r="I332" s="339">
        <f>I162/1000/1.02</f>
        <v>11.206862745098038</v>
      </c>
      <c r="J332" s="339"/>
      <c r="K332" s="339">
        <f>K162/1000/1.02</f>
        <v>0</v>
      </c>
      <c r="L332" s="339">
        <f>L162/1000/1.02</f>
        <v>0</v>
      </c>
      <c r="M332" s="340">
        <f>(M162/1000)/1.02</f>
        <v>0</v>
      </c>
      <c r="O332" s="352" t="s">
        <v>242</v>
      </c>
      <c r="P332" s="338">
        <f>(P162/1000)/1.02</f>
        <v>12.807966303538864</v>
      </c>
      <c r="Q332" s="339">
        <f>(Q162/1000)/1.02</f>
        <v>11.838400953266682</v>
      </c>
      <c r="R332" s="339">
        <f>(R162/1000)/1.02</f>
        <v>11.029267597686555</v>
      </c>
      <c r="S332" s="339">
        <f>(S162/1000)/1.02</f>
        <v>0</v>
      </c>
      <c r="T332" s="278"/>
      <c r="U332" s="353" t="s">
        <v>242</v>
      </c>
      <c r="V332" s="338">
        <f>(V162/1000)/1.02</f>
        <v>12.405721504100576</v>
      </c>
      <c r="W332" s="338">
        <f>(W162/1000)/1.02</f>
        <v>11.29777333842628</v>
      </c>
      <c r="X332" s="278"/>
      <c r="Y332" s="353" t="s">
        <v>242</v>
      </c>
      <c r="Z332" s="341">
        <f>(Z162/1000)/1.02</f>
        <v>11.983365890432701</v>
      </c>
      <c r="AB332"/>
      <c r="AC332"/>
      <c r="AD332" s="122"/>
      <c r="AE332" s="122"/>
      <c r="AF332" s="122"/>
    </row>
    <row r="333" spans="1:32" ht="13.5" thickBot="1">
      <c r="A333" s="333" t="s">
        <v>98</v>
      </c>
      <c r="B333" s="338">
        <f>(B163/1000)/1.02</f>
        <v>10.800426738446939</v>
      </c>
      <c r="C333" s="339">
        <f>(C163/1000)/1.02</f>
        <v>10.456953901657448</v>
      </c>
      <c r="D333" s="339">
        <f>D163/1000/1.02</f>
        <v>10.692709545835639</v>
      </c>
      <c r="E333" s="339">
        <f>E163/1000/1.02</f>
        <v>10.6012406695358</v>
      </c>
      <c r="F333" s="339">
        <f>F163/1000/1.02</f>
        <v>10.669167167744135</v>
      </c>
      <c r="G333" s="339">
        <f t="shared" ref="G333:H333" si="97">G163/1000/1.02</f>
        <v>10.492944877644474</v>
      </c>
      <c r="H333" s="339">
        <f t="shared" si="97"/>
        <v>9.7828440898658187</v>
      </c>
      <c r="I333" s="339">
        <f>I163/1000/1.02</f>
        <v>9.9396609906583375</v>
      </c>
      <c r="J333" s="339">
        <f>J163/1000/1.02</f>
        <v>9.8691359811767825</v>
      </c>
      <c r="K333" s="339">
        <f>K163/1000/1.02</f>
        <v>10.007087075004961</v>
      </c>
      <c r="L333" s="339">
        <f>L163/1000/1.02</f>
        <v>10.052916379804563</v>
      </c>
      <c r="M333" s="340">
        <f>(M163/1000)/1.02</f>
        <v>10.114384709103863</v>
      </c>
      <c r="O333" s="352" t="s">
        <v>98</v>
      </c>
      <c r="P333" s="338">
        <f>(P163/1000)/1.02</f>
        <v>10.465716836027738</v>
      </c>
      <c r="Q333" s="339">
        <f>(Q163/1000)/1.02</f>
        <v>10.589506827515354</v>
      </c>
      <c r="R333" s="339">
        <f>(R163/1000)/1.02</f>
        <v>9.8567611854908641</v>
      </c>
      <c r="S333" s="339">
        <f>(S163/1000)/1.02</f>
        <v>10.054013849888433</v>
      </c>
      <c r="T333" s="278"/>
      <c r="U333" s="353" t="s">
        <v>98</v>
      </c>
      <c r="V333" s="338">
        <f>(V163/1000)/1.02</f>
        <v>10.632664314946165</v>
      </c>
      <c r="W333" s="338">
        <f>(W163/1000)/1.02</f>
        <v>10.024895039689918</v>
      </c>
      <c r="X333" s="278"/>
      <c r="Y333" s="353" t="s">
        <v>98</v>
      </c>
      <c r="Z333" s="341">
        <f>(Z163/1000)/1.02</f>
        <v>10.27424079308031</v>
      </c>
      <c r="AB333"/>
      <c r="AC333"/>
      <c r="AD333" s="122"/>
      <c r="AE333" s="122"/>
      <c r="AF333" s="122"/>
    </row>
    <row r="334" spans="1:32" ht="13.5" thickBot="1">
      <c r="A334" s="335" t="s">
        <v>243</v>
      </c>
      <c r="B334" s="338">
        <f>(B164/1000)/1.02</f>
        <v>13.261551103386681</v>
      </c>
      <c r="C334" s="339">
        <f>(C164/1000)/1.02</f>
        <v>13.043489654365011</v>
      </c>
      <c r="D334" s="339">
        <f>D164/1000/1.02</f>
        <v>13.11906550238205</v>
      </c>
      <c r="E334" s="339">
        <f>E164/1000/1.02</f>
        <v>13.043073473469184</v>
      </c>
      <c r="F334" s="339">
        <f>F164/1000/1.02</f>
        <v>12.981687152558189</v>
      </c>
      <c r="G334" s="339">
        <f t="shared" ref="G334:H334" si="98">G164/1000/1.02</f>
        <v>12.788476679889143</v>
      </c>
      <c r="H334" s="339">
        <f t="shared" si="98"/>
        <v>12.229098796061196</v>
      </c>
      <c r="I334" s="339">
        <f>I164/1000/1.02</f>
        <v>12.459392923553127</v>
      </c>
      <c r="J334" s="339">
        <f>J164/1000/1.02</f>
        <v>12.584892616964712</v>
      </c>
      <c r="K334" s="339">
        <f>K164/1000/1.02</f>
        <v>12.612713593334135</v>
      </c>
      <c r="L334" s="339">
        <f>L164/1000/1.02</f>
        <v>12.845059329470997</v>
      </c>
      <c r="M334" s="340">
        <f>(M164/1000)/1.02</f>
        <v>12.905730519538373</v>
      </c>
      <c r="O334" s="359" t="s">
        <v>243</v>
      </c>
      <c r="P334" s="338">
        <f>(P164/1000)/1.02</f>
        <v>12.89199728865014</v>
      </c>
      <c r="Q334" s="339">
        <f>(Q164/1000)/1.02</f>
        <v>12.936838425252482</v>
      </c>
      <c r="R334" s="339">
        <f>(R164/1000)/1.02</f>
        <v>12.405495377379932</v>
      </c>
      <c r="S334" s="339">
        <f>(S164/1000)/1.02</f>
        <v>12.793696178247517</v>
      </c>
      <c r="T334" s="278"/>
      <c r="U334" s="360" t="s">
        <v>243</v>
      </c>
      <c r="V334" s="338">
        <f>(V164/1000)/1.02</f>
        <v>13.035858003816113</v>
      </c>
      <c r="W334" s="338">
        <f>(W164/1000)/1.02</f>
        <v>12.626323928628789</v>
      </c>
      <c r="X334" s="278"/>
      <c r="Y334" s="360" t="s">
        <v>243</v>
      </c>
      <c r="Z334" s="341">
        <f>(Z164/1000)/1.02</f>
        <v>12.815892298091443</v>
      </c>
      <c r="AB334" s="122"/>
      <c r="AC334" s="122"/>
      <c r="AD334" s="122"/>
      <c r="AE334" s="122"/>
      <c r="AF334" s="122"/>
    </row>
    <row r="335" spans="1:32">
      <c r="AB335" s="122"/>
      <c r="AC335" s="122"/>
      <c r="AD335" s="122"/>
      <c r="AE335" s="122"/>
      <c r="AF335" s="122"/>
    </row>
    <row r="336" spans="1:32" ht="16.5" thickBot="1">
      <c r="A336" s="284">
        <v>2020</v>
      </c>
      <c r="B336" s="278"/>
      <c r="C336" s="278"/>
      <c r="D336" s="278"/>
      <c r="E336" s="278"/>
      <c r="F336" s="278"/>
      <c r="G336" s="278"/>
      <c r="H336" s="278"/>
      <c r="I336" s="278"/>
      <c r="J336" s="278"/>
      <c r="K336" s="278"/>
      <c r="L336" s="278"/>
      <c r="M336" s="283" t="s">
        <v>247</v>
      </c>
      <c r="O336" s="284">
        <v>2020</v>
      </c>
      <c r="P336" s="286" t="s">
        <v>217</v>
      </c>
      <c r="Q336" s="286"/>
      <c r="R336" s="286"/>
      <c r="S336" s="286"/>
      <c r="T336" s="278"/>
      <c r="U336" s="284">
        <v>2020</v>
      </c>
      <c r="V336" s="286" t="s">
        <v>218</v>
      </c>
      <c r="W336" s="286"/>
      <c r="X336" s="278"/>
      <c r="Y336" s="284">
        <v>2020</v>
      </c>
      <c r="Z336" s="278"/>
      <c r="AB336" s="122"/>
      <c r="AC336" s="122"/>
      <c r="AD336" s="122"/>
      <c r="AE336" s="122"/>
      <c r="AF336" s="122"/>
    </row>
    <row r="337" spans="1:32" ht="14.25" thickBot="1">
      <c r="A337" s="288"/>
      <c r="B337" s="289" t="s">
        <v>220</v>
      </c>
      <c r="C337" s="289" t="s">
        <v>221</v>
      </c>
      <c r="D337" s="289" t="s">
        <v>222</v>
      </c>
      <c r="E337" s="289" t="s">
        <v>223</v>
      </c>
      <c r="F337" s="289" t="s">
        <v>224</v>
      </c>
      <c r="G337" s="289" t="s">
        <v>225</v>
      </c>
      <c r="H337" s="289" t="s">
        <v>226</v>
      </c>
      <c r="I337" s="289" t="s">
        <v>227</v>
      </c>
      <c r="J337" s="289" t="s">
        <v>228</v>
      </c>
      <c r="K337" s="289" t="s">
        <v>229</v>
      </c>
      <c r="L337" s="289" t="s">
        <v>230</v>
      </c>
      <c r="M337" s="290" t="s">
        <v>231</v>
      </c>
      <c r="O337" s="291"/>
      <c r="P337" s="289" t="s">
        <v>232</v>
      </c>
      <c r="Q337" s="289" t="s">
        <v>233</v>
      </c>
      <c r="R337" s="289" t="s">
        <v>234</v>
      </c>
      <c r="S337" s="290" t="s">
        <v>235</v>
      </c>
      <c r="T337" s="278"/>
      <c r="U337" s="291"/>
      <c r="V337" s="289" t="s">
        <v>236</v>
      </c>
      <c r="W337" s="290" t="s">
        <v>237</v>
      </c>
      <c r="X337" s="278"/>
      <c r="Y337" s="291"/>
      <c r="Z337" s="337" t="s">
        <v>238</v>
      </c>
      <c r="AB337" s="122"/>
      <c r="AC337" s="122"/>
      <c r="AD337" s="122"/>
      <c r="AE337" s="122"/>
      <c r="AF337" s="122"/>
    </row>
    <row r="338" spans="1:32" ht="13.5" thickBot="1">
      <c r="A338" s="295" t="s">
        <v>239</v>
      </c>
      <c r="B338" s="338">
        <f>(B168/1000)/1.02</f>
        <v>0</v>
      </c>
      <c r="C338" s="339">
        <f>(C168/1000)/1.02</f>
        <v>0</v>
      </c>
      <c r="D338" s="339">
        <f>(D168/1000)/1.02</f>
        <v>0</v>
      </c>
      <c r="E338" s="339">
        <f>E168/1000/1.02</f>
        <v>0</v>
      </c>
      <c r="F338" s="339">
        <f>F168/1000/1.02</f>
        <v>0</v>
      </c>
      <c r="G338" s="339">
        <f t="shared" ref="G338:H338" si="99">G168/1000/1.02</f>
        <v>0</v>
      </c>
      <c r="H338" s="339">
        <f t="shared" si="99"/>
        <v>0</v>
      </c>
      <c r="I338" s="339">
        <f>I168/1000/1.02</f>
        <v>0</v>
      </c>
      <c r="J338" s="339">
        <f>J168/1000/1.02</f>
        <v>0</v>
      </c>
      <c r="K338" s="339">
        <f>K168/1000/1.02</f>
        <v>0</v>
      </c>
      <c r="L338" s="339">
        <f>L168/1000/1.02</f>
        <v>0</v>
      </c>
      <c r="M338" s="340">
        <f>(M168/1000)/1.02</f>
        <v>0</v>
      </c>
      <c r="O338" s="304" t="s">
        <v>239</v>
      </c>
      <c r="P338" s="338">
        <f>(P168/1000)/1.02</f>
        <v>0</v>
      </c>
      <c r="Q338" s="339">
        <f>(Q168/1000)/1.02</f>
        <v>0</v>
      </c>
      <c r="R338" s="339">
        <f>(R168/1000)/1.02</f>
        <v>0</v>
      </c>
      <c r="S338" s="339">
        <f>(S168/1000)/1.02</f>
        <v>0</v>
      </c>
      <c r="T338" s="278"/>
      <c r="U338" s="304" t="s">
        <v>239</v>
      </c>
      <c r="V338" s="338">
        <f>(V168/1000)/1.02</f>
        <v>0</v>
      </c>
      <c r="W338" s="338">
        <f>(W168/1000)/1.02</f>
        <v>0</v>
      </c>
      <c r="X338" s="278"/>
      <c r="Y338" s="304" t="s">
        <v>239</v>
      </c>
      <c r="Z338" s="341">
        <f>(Z168/1000)/1.02</f>
        <v>0</v>
      </c>
      <c r="AB338" s="122"/>
      <c r="AC338" s="122"/>
      <c r="AD338" s="122"/>
      <c r="AE338" s="122"/>
      <c r="AF338" s="122"/>
    </row>
    <row r="339" spans="1:32" ht="13.5" thickBot="1">
      <c r="A339" s="329" t="s">
        <v>244</v>
      </c>
      <c r="B339" s="338">
        <f>(B169/1000)/1.02</f>
        <v>0</v>
      </c>
      <c r="C339" s="339">
        <f>(C169/1000)/1.02</f>
        <v>0</v>
      </c>
      <c r="D339" s="339">
        <f>D169/1000/1.02</f>
        <v>0</v>
      </c>
      <c r="E339" s="339">
        <f>E169/1000/1.02</f>
        <v>0</v>
      </c>
      <c r="F339" s="339">
        <f>F169/1000/1.02</f>
        <v>0</v>
      </c>
      <c r="G339" s="339">
        <f t="shared" ref="G339:H339" si="100">G169/1000/1.02</f>
        <v>0</v>
      </c>
      <c r="H339" s="339">
        <f t="shared" si="100"/>
        <v>0</v>
      </c>
      <c r="I339" s="339">
        <f>I169/1000/1.02</f>
        <v>0</v>
      </c>
      <c r="J339" s="339">
        <f>J169/1000/1.02</f>
        <v>0</v>
      </c>
      <c r="K339" s="339">
        <f>K169/1000/1.02</f>
        <v>0</v>
      </c>
      <c r="L339" s="339">
        <f>L169/1000/1.02</f>
        <v>0</v>
      </c>
      <c r="M339" s="340">
        <f>(M169/1000)/1.02</f>
        <v>0</v>
      </c>
      <c r="O339" s="345" t="s">
        <v>244</v>
      </c>
      <c r="P339" s="338">
        <f>(P169/1000)/1.02</f>
        <v>0</v>
      </c>
      <c r="Q339" s="339">
        <f>(Q169/1000)/1.02</f>
        <v>0</v>
      </c>
      <c r="R339" s="339">
        <f>(R169/1000)/1.02</f>
        <v>0</v>
      </c>
      <c r="S339" s="339">
        <f>(S169/1000)/1.02</f>
        <v>0</v>
      </c>
      <c r="T339" s="278"/>
      <c r="U339" s="346" t="s">
        <v>244</v>
      </c>
      <c r="V339" s="338">
        <f>(V169/1000)/1.02</f>
        <v>0</v>
      </c>
      <c r="W339" s="338">
        <f>(W169/1000)/1.02</f>
        <v>0</v>
      </c>
      <c r="X339" s="278"/>
      <c r="Y339" s="346" t="s">
        <v>244</v>
      </c>
      <c r="Z339" s="341">
        <f>(Z169/1000)/1.02</f>
        <v>0</v>
      </c>
      <c r="AB339" s="122"/>
      <c r="AC339" s="122"/>
      <c r="AD339" s="122"/>
      <c r="AE339" s="122"/>
      <c r="AF339" s="122"/>
    </row>
    <row r="340" spans="1:32" ht="13.5" thickBot="1">
      <c r="A340" s="333" t="s">
        <v>240</v>
      </c>
      <c r="B340" s="338">
        <f>(B170/1000)/1.02</f>
        <v>0</v>
      </c>
      <c r="C340" s="339">
        <f>(C170/1000)/1.02</f>
        <v>0</v>
      </c>
      <c r="D340" s="339">
        <f>D170/1000/1.02</f>
        <v>0</v>
      </c>
      <c r="E340" s="339">
        <f>E170/1000/1.02</f>
        <v>0</v>
      </c>
      <c r="F340" s="339">
        <f>F170/1000/1.02</f>
        <v>0</v>
      </c>
      <c r="G340" s="339">
        <f t="shared" ref="G340:H340" si="101">G170/1000/1.02</f>
        <v>0</v>
      </c>
      <c r="H340" s="339">
        <f t="shared" si="101"/>
        <v>0</v>
      </c>
      <c r="I340" s="339">
        <f>I170/1000/1.02</f>
        <v>0</v>
      </c>
      <c r="J340" s="339">
        <f>J170/1000/1.02</f>
        <v>0</v>
      </c>
      <c r="K340" s="339">
        <f>K170/1000/1.02</f>
        <v>0</v>
      </c>
      <c r="L340" s="339">
        <f>L170/1000/1.02</f>
        <v>0</v>
      </c>
      <c r="M340" s="340">
        <f>(M170/1000)/1.02</f>
        <v>0</v>
      </c>
      <c r="O340" s="352" t="s">
        <v>240</v>
      </c>
      <c r="P340" s="338">
        <f>(P170/1000)/1.02</f>
        <v>0</v>
      </c>
      <c r="Q340" s="339">
        <f>(Q170/1000)/1.02</f>
        <v>0</v>
      </c>
      <c r="R340" s="339">
        <f>(R170/1000)/1.02</f>
        <v>0</v>
      </c>
      <c r="S340" s="339">
        <f>(S170/1000)/1.02</f>
        <v>0</v>
      </c>
      <c r="T340" s="278"/>
      <c r="U340" s="353" t="s">
        <v>240</v>
      </c>
      <c r="V340" s="338">
        <f>(V170/1000)/1.02</f>
        <v>0</v>
      </c>
      <c r="W340" s="338">
        <f>(W170/1000)/1.02</f>
        <v>0</v>
      </c>
      <c r="X340" s="278"/>
      <c r="Y340" s="353" t="s">
        <v>240</v>
      </c>
      <c r="Z340" s="341">
        <f>(Z170/1000)/1.02</f>
        <v>0</v>
      </c>
      <c r="AB340" s="122"/>
      <c r="AC340" s="122"/>
      <c r="AD340" s="122"/>
      <c r="AE340" s="122"/>
      <c r="AF340" s="122"/>
    </row>
    <row r="341" spans="1:32" ht="13.5" thickBot="1">
      <c r="A341" s="333" t="s">
        <v>241</v>
      </c>
      <c r="B341" s="338">
        <f>(B171/1000)/1.02</f>
        <v>0</v>
      </c>
      <c r="C341" s="339">
        <f>(C171/1000)/1.02</f>
        <v>0</v>
      </c>
      <c r="D341" s="339">
        <f>D171/1000/1.02</f>
        <v>0</v>
      </c>
      <c r="E341" s="339">
        <f>E171/1000/1.02</f>
        <v>0</v>
      </c>
      <c r="F341" s="339">
        <f>F171/1000/1.02</f>
        <v>0</v>
      </c>
      <c r="G341" s="339">
        <f t="shared" ref="G341:H341" si="102">G171/1000/1.02</f>
        <v>0</v>
      </c>
      <c r="H341" s="339">
        <f t="shared" si="102"/>
        <v>0</v>
      </c>
      <c r="I341" s="339">
        <f>I171/1000/1.02</f>
        <v>0</v>
      </c>
      <c r="J341" s="339">
        <f>J171/1000/1.02</f>
        <v>0</v>
      </c>
      <c r="K341" s="339">
        <f>K171/1000/1.02</f>
        <v>0</v>
      </c>
      <c r="L341" s="339">
        <f>L171/1000/1.02</f>
        <v>0</v>
      </c>
      <c r="M341" s="340">
        <f>(M171/1000)/1.02</f>
        <v>0</v>
      </c>
      <c r="O341" s="352" t="s">
        <v>241</v>
      </c>
      <c r="P341" s="338">
        <f>(P171/1000)/1.02</f>
        <v>0</v>
      </c>
      <c r="Q341" s="339">
        <f>(Q171/1000)/1.02</f>
        <v>0</v>
      </c>
      <c r="R341" s="339">
        <f>(R171/1000)/1.02</f>
        <v>0</v>
      </c>
      <c r="S341" s="339">
        <f>(S171/1000)/1.02</f>
        <v>0</v>
      </c>
      <c r="T341" s="278"/>
      <c r="U341" s="353" t="s">
        <v>241</v>
      </c>
      <c r="V341" s="338">
        <f>(V171/1000)/1.02</f>
        <v>0</v>
      </c>
      <c r="W341" s="338">
        <f>(W171/1000)/1.02</f>
        <v>0</v>
      </c>
      <c r="X341" s="278"/>
      <c r="Y341" s="353" t="s">
        <v>241</v>
      </c>
      <c r="Z341" s="341">
        <f>(Z171/1000)/1.02</f>
        <v>0</v>
      </c>
      <c r="AB341" s="122"/>
      <c r="AC341" s="122"/>
      <c r="AD341" s="122"/>
      <c r="AE341" s="122"/>
      <c r="AF341" s="122"/>
    </row>
    <row r="342" spans="1:32" ht="13.5" thickBot="1">
      <c r="A342" s="333" t="s">
        <v>242</v>
      </c>
      <c r="B342" s="338">
        <f>(B172/1000)/1.02</f>
        <v>0</v>
      </c>
      <c r="C342" s="339">
        <f>(C172/1000)/1.02</f>
        <v>0</v>
      </c>
      <c r="D342" s="339">
        <f>D172/1000/1.02</f>
        <v>0</v>
      </c>
      <c r="E342" s="339">
        <f>E172/1000/1.02</f>
        <v>0</v>
      </c>
      <c r="F342" s="339">
        <f>F172/1000/1.02</f>
        <v>0</v>
      </c>
      <c r="G342" s="339">
        <f t="shared" ref="G342:H342" si="103">G172/1000/1.02</f>
        <v>0</v>
      </c>
      <c r="H342" s="339">
        <f t="shared" si="103"/>
        <v>0</v>
      </c>
      <c r="I342" s="339">
        <f>I172/1000/1.02</f>
        <v>0</v>
      </c>
      <c r="J342" s="339"/>
      <c r="K342" s="339">
        <f>K172/1000/1.02</f>
        <v>0</v>
      </c>
      <c r="L342" s="339">
        <f>L172/1000/1.02</f>
        <v>0</v>
      </c>
      <c r="M342" s="340">
        <f>(M172/1000)/1.02</f>
        <v>0</v>
      </c>
      <c r="O342" s="352" t="s">
        <v>242</v>
      </c>
      <c r="P342" s="338">
        <f>(P172/1000)/1.02</f>
        <v>0</v>
      </c>
      <c r="Q342" s="339">
        <f>(Q172/1000)/1.02</f>
        <v>0</v>
      </c>
      <c r="R342" s="339">
        <f>(R172/1000)/1.02</f>
        <v>0</v>
      </c>
      <c r="S342" s="339">
        <f>(S172/1000)/1.02</f>
        <v>0</v>
      </c>
      <c r="T342" s="278"/>
      <c r="U342" s="353" t="s">
        <v>242</v>
      </c>
      <c r="V342" s="338">
        <f>(V172/1000)/1.02</f>
        <v>0</v>
      </c>
      <c r="W342" s="338">
        <f>(W172/1000)/1.02</f>
        <v>0</v>
      </c>
      <c r="X342" s="278"/>
      <c r="Y342" s="353" t="s">
        <v>242</v>
      </c>
      <c r="Z342" s="341">
        <f>(Z172/1000)/1.02</f>
        <v>0</v>
      </c>
      <c r="AB342" s="122"/>
      <c r="AC342" s="122"/>
      <c r="AD342" s="122"/>
      <c r="AE342" s="122"/>
      <c r="AF342" s="122"/>
    </row>
    <row r="343" spans="1:32" ht="13.5" thickBot="1">
      <c r="A343" s="333" t="s">
        <v>98</v>
      </c>
      <c r="B343" s="338">
        <f>(B173/1000)/1.02</f>
        <v>0</v>
      </c>
      <c r="C343" s="339">
        <f>(C173/1000)/1.02</f>
        <v>0</v>
      </c>
      <c r="D343" s="339">
        <f>D173/1000/1.02</f>
        <v>0</v>
      </c>
      <c r="E343" s="339">
        <f>E173/1000/1.02</f>
        <v>0</v>
      </c>
      <c r="F343" s="339">
        <f>F173/1000/1.02</f>
        <v>0</v>
      </c>
      <c r="G343" s="339">
        <f t="shared" ref="G343:H343" si="104">G173/1000/1.02</f>
        <v>0</v>
      </c>
      <c r="H343" s="339">
        <f t="shared" si="104"/>
        <v>0</v>
      </c>
      <c r="I343" s="339">
        <f>I173/1000/1.02</f>
        <v>0</v>
      </c>
      <c r="J343" s="339">
        <f>J173/1000/1.02</f>
        <v>0</v>
      </c>
      <c r="K343" s="339">
        <f>K173/1000/1.02</f>
        <v>0</v>
      </c>
      <c r="L343" s="339">
        <f>L173/1000/1.02</f>
        <v>0</v>
      </c>
      <c r="M343" s="340">
        <f>(M173/1000)/1.02</f>
        <v>0</v>
      </c>
      <c r="O343" s="352" t="s">
        <v>98</v>
      </c>
      <c r="P343" s="338">
        <f>(P173/1000)/1.02</f>
        <v>0</v>
      </c>
      <c r="Q343" s="339">
        <f>(Q173/1000)/1.02</f>
        <v>0</v>
      </c>
      <c r="R343" s="339">
        <f>(R173/1000)/1.02</f>
        <v>0</v>
      </c>
      <c r="S343" s="339">
        <f>(S173/1000)/1.02</f>
        <v>0</v>
      </c>
      <c r="T343" s="278"/>
      <c r="U343" s="353" t="s">
        <v>98</v>
      </c>
      <c r="V343" s="338">
        <f>(V173/1000)/1.02</f>
        <v>0</v>
      </c>
      <c r="W343" s="338">
        <f>(W173/1000)/1.02</f>
        <v>0</v>
      </c>
      <c r="X343" s="278"/>
      <c r="Y343" s="353" t="s">
        <v>98</v>
      </c>
      <c r="Z343" s="341">
        <f>(Z173/1000)/1.02</f>
        <v>0</v>
      </c>
      <c r="AB343" s="122"/>
      <c r="AC343" s="122"/>
      <c r="AD343" s="122"/>
      <c r="AE343" s="122"/>
      <c r="AF343" s="122"/>
    </row>
    <row r="344" spans="1:32" ht="13.5" thickBot="1">
      <c r="A344" s="335" t="s">
        <v>243</v>
      </c>
      <c r="B344" s="338">
        <f>(B174/1000)/1.02</f>
        <v>0</v>
      </c>
      <c r="C344" s="339">
        <f>(C174/1000)/1.02</f>
        <v>0</v>
      </c>
      <c r="D344" s="339">
        <f>D174/1000/1.02</f>
        <v>0</v>
      </c>
      <c r="E344" s="339">
        <f>E174/1000/1.02</f>
        <v>0</v>
      </c>
      <c r="F344" s="339">
        <f>F174/1000/1.02</f>
        <v>0</v>
      </c>
      <c r="G344" s="339">
        <f t="shared" ref="G344:H344" si="105">G174/1000/1.02</f>
        <v>0</v>
      </c>
      <c r="H344" s="339">
        <f t="shared" si="105"/>
        <v>0</v>
      </c>
      <c r="I344" s="339">
        <f>I174/1000/1.02</f>
        <v>0</v>
      </c>
      <c r="J344" s="339">
        <f>J174/1000/1.02</f>
        <v>0</v>
      </c>
      <c r="K344" s="339">
        <f>K174/1000/1.02</f>
        <v>0</v>
      </c>
      <c r="L344" s="339">
        <f>L174/1000/1.02</f>
        <v>0</v>
      </c>
      <c r="M344" s="340">
        <f>(M174/1000)/1.02</f>
        <v>0</v>
      </c>
      <c r="O344" s="359" t="s">
        <v>243</v>
      </c>
      <c r="P344" s="338">
        <f>(P174/1000)/1.02</f>
        <v>0</v>
      </c>
      <c r="Q344" s="339">
        <f>(Q174/1000)/1.02</f>
        <v>0</v>
      </c>
      <c r="R344" s="339">
        <f>(R174/1000)/1.02</f>
        <v>0</v>
      </c>
      <c r="S344" s="339">
        <f>(S174/1000)/1.02</f>
        <v>0</v>
      </c>
      <c r="T344" s="278"/>
      <c r="U344" s="360" t="s">
        <v>243</v>
      </c>
      <c r="V344" s="338">
        <f>(V174/1000)/1.02</f>
        <v>0</v>
      </c>
      <c r="W344" s="338">
        <f>(W174/1000)/1.02</f>
        <v>0</v>
      </c>
      <c r="X344" s="278"/>
      <c r="Y344" s="360" t="s">
        <v>243</v>
      </c>
      <c r="Z344" s="341">
        <f>(Z174/1000)/1.02</f>
        <v>0</v>
      </c>
      <c r="AB344" s="122"/>
      <c r="AC344" s="122"/>
      <c r="AD344" s="122"/>
      <c r="AE344" s="122"/>
      <c r="AF344" s="122"/>
    </row>
    <row r="345" spans="1:32">
      <c r="AB345" s="122"/>
      <c r="AC345" s="122"/>
      <c r="AD345" s="122"/>
      <c r="AE345" s="122"/>
      <c r="AF345" s="122"/>
    </row>
    <row r="346" spans="1:32">
      <c r="AB346" s="122"/>
      <c r="AC346" s="122"/>
      <c r="AD346" s="122"/>
      <c r="AE346" s="122"/>
      <c r="AF346" s="122"/>
    </row>
    <row r="347" spans="1:32">
      <c r="AB347" s="122"/>
      <c r="AC347" s="122"/>
      <c r="AD347" s="122"/>
      <c r="AE347" s="122"/>
      <c r="AF347" s="122"/>
    </row>
    <row r="348" spans="1:32">
      <c r="AB348"/>
      <c r="AC348"/>
      <c r="AD348"/>
      <c r="AE348"/>
      <c r="AF348"/>
    </row>
    <row r="349" spans="1:32" ht="22.5">
      <c r="A349" s="363" t="s">
        <v>248</v>
      </c>
      <c r="B349" s="246"/>
      <c r="C349" s="246"/>
      <c r="D349" s="246"/>
      <c r="E349" s="246"/>
      <c r="F349" s="316"/>
      <c r="G349" s="246"/>
      <c r="H349" s="246"/>
      <c r="I349" s="246"/>
      <c r="J349" s="246"/>
      <c r="K349" s="246"/>
      <c r="L349" s="246"/>
      <c r="M349" s="316"/>
      <c r="N349" s="246"/>
      <c r="O349" s="246"/>
      <c r="P349" s="219"/>
      <c r="Q349" s="219"/>
      <c r="R349" s="219"/>
      <c r="S349" s="364" t="s">
        <v>122</v>
      </c>
      <c r="T349" s="219"/>
      <c r="U349" s="219"/>
      <c r="V349" s="219"/>
      <c r="W349" s="364" t="s">
        <v>122</v>
      </c>
      <c r="X349" s="219"/>
      <c r="Y349" s="219"/>
      <c r="Z349" s="364" t="s">
        <v>122</v>
      </c>
      <c r="AB349"/>
      <c r="AC349"/>
      <c r="AD349"/>
      <c r="AE349"/>
      <c r="AF349"/>
    </row>
    <row r="350" spans="1:32" ht="16.5" thickBot="1">
      <c r="A350" s="365">
        <v>2004</v>
      </c>
      <c r="B350" s="366"/>
      <c r="C350" s="366"/>
      <c r="D350" s="366"/>
      <c r="E350" s="366"/>
      <c r="F350" s="367"/>
      <c r="G350" s="366"/>
      <c r="H350" s="366"/>
      <c r="I350" s="366"/>
      <c r="J350" s="366"/>
      <c r="K350" s="366"/>
      <c r="L350" s="368" t="s">
        <v>122</v>
      </c>
      <c r="M350" s="367"/>
      <c r="N350" s="369"/>
      <c r="O350" s="370">
        <v>2004</v>
      </c>
      <c r="P350" s="371" t="s">
        <v>217</v>
      </c>
      <c r="Q350" s="371"/>
      <c r="R350" s="371"/>
      <c r="S350" s="371"/>
      <c r="T350" s="369"/>
      <c r="U350" s="370">
        <v>2004</v>
      </c>
      <c r="V350" s="371" t="s">
        <v>218</v>
      </c>
      <c r="W350" s="371"/>
      <c r="X350" s="369"/>
      <c r="Y350" s="370">
        <v>2004</v>
      </c>
      <c r="Z350" s="369"/>
      <c r="AB350"/>
      <c r="AC350"/>
      <c r="AD350"/>
      <c r="AE350"/>
      <c r="AF350"/>
    </row>
    <row r="351" spans="1:32" ht="14.25" thickBot="1">
      <c r="A351" s="372"/>
      <c r="B351" s="373" t="s">
        <v>220</v>
      </c>
      <c r="C351" s="373" t="s">
        <v>221</v>
      </c>
      <c r="D351" s="373" t="s">
        <v>222</v>
      </c>
      <c r="E351" s="373" t="s">
        <v>249</v>
      </c>
      <c r="F351" s="373" t="s">
        <v>224</v>
      </c>
      <c r="G351" s="373" t="s">
        <v>225</v>
      </c>
      <c r="H351" s="373" t="s">
        <v>226</v>
      </c>
      <c r="I351" s="373" t="s">
        <v>227</v>
      </c>
      <c r="J351" s="373" t="s">
        <v>228</v>
      </c>
      <c r="K351" s="373" t="s">
        <v>229</v>
      </c>
      <c r="L351" s="373" t="s">
        <v>230</v>
      </c>
      <c r="M351" s="374" t="s">
        <v>231</v>
      </c>
      <c r="N351" s="369"/>
      <c r="O351" s="375"/>
      <c r="P351" s="376" t="s">
        <v>232</v>
      </c>
      <c r="Q351" s="376" t="s">
        <v>233</v>
      </c>
      <c r="R351" s="376" t="s">
        <v>234</v>
      </c>
      <c r="S351" s="377" t="s">
        <v>235</v>
      </c>
      <c r="T351" s="369"/>
      <c r="U351" s="375"/>
      <c r="V351" s="376" t="s">
        <v>236</v>
      </c>
      <c r="W351" s="377" t="s">
        <v>237</v>
      </c>
      <c r="X351" s="369"/>
      <c r="Y351" s="375"/>
      <c r="Z351" s="378" t="s">
        <v>238</v>
      </c>
    </row>
    <row r="352" spans="1:32" ht="14.25" thickBot="1">
      <c r="A352" s="379" t="s">
        <v>239</v>
      </c>
      <c r="B352" s="380">
        <v>2.7372829215686272</v>
      </c>
      <c r="C352" s="381">
        <v>2.8453495588235294</v>
      </c>
      <c r="D352" s="380">
        <v>2.9842777843137256</v>
      </c>
      <c r="E352" s="380">
        <v>3.0659470882352946</v>
      </c>
      <c r="F352" s="380">
        <v>3.529110980392157</v>
      </c>
      <c r="G352" s="380">
        <v>4.1879461274509797</v>
      </c>
      <c r="H352" s="380">
        <v>3.8225770000000003</v>
      </c>
      <c r="I352" s="380">
        <v>3.8148232941176476</v>
      </c>
      <c r="J352" s="380">
        <v>3.9125874117647061</v>
      </c>
      <c r="K352" s="380">
        <v>3.8865067647058824</v>
      </c>
      <c r="L352" s="380">
        <v>3.7892738627450981</v>
      </c>
      <c r="M352" s="382">
        <v>3.7504900098039213</v>
      </c>
      <c r="N352" s="369"/>
      <c r="O352" s="383" t="s">
        <v>239</v>
      </c>
      <c r="P352" s="384">
        <v>2.934793</v>
      </c>
      <c r="Q352" s="384">
        <v>3.7762601000000005</v>
      </c>
      <c r="R352" s="384">
        <v>3.9323517000000003</v>
      </c>
      <c r="S352" s="384">
        <v>3.8823357000000001</v>
      </c>
      <c r="T352" s="369"/>
      <c r="U352" s="383" t="s">
        <v>239</v>
      </c>
      <c r="V352" s="384">
        <v>3.3315866000000001</v>
      </c>
      <c r="W352" s="385">
        <v>3.9074479000000002</v>
      </c>
      <c r="X352" s="369"/>
      <c r="Y352" s="383" t="s">
        <v>239</v>
      </c>
      <c r="Z352" s="382">
        <v>3.6171804117647062</v>
      </c>
    </row>
    <row r="353" spans="1:26" ht="13.5">
      <c r="A353" s="386" t="s">
        <v>240</v>
      </c>
      <c r="B353" s="387">
        <v>3.3351352941176473</v>
      </c>
      <c r="C353" s="387">
        <v>3.2549019607843137</v>
      </c>
      <c r="D353" s="387">
        <v>3.3431372549019609</v>
      </c>
      <c r="E353" s="387">
        <v>3.4705882352941178</v>
      </c>
      <c r="F353" s="387">
        <v>4.0490196078431371</v>
      </c>
      <c r="G353" s="387">
        <v>4.6568627450980395</v>
      </c>
      <c r="H353" s="387">
        <v>4.3627450980392162</v>
      </c>
      <c r="I353" s="387">
        <v>4.2647058823529411</v>
      </c>
      <c r="J353" s="387">
        <v>4.333333333333333</v>
      </c>
      <c r="K353" s="387">
        <v>4.3137254901960791</v>
      </c>
      <c r="L353" s="387">
        <v>4.2745098039215685</v>
      </c>
      <c r="M353" s="388">
        <v>4.284313725490196</v>
      </c>
      <c r="N353" s="369"/>
      <c r="O353" s="389" t="s">
        <v>240</v>
      </c>
      <c r="P353" s="390">
        <v>3.4831945500000003</v>
      </c>
      <c r="Q353" s="390">
        <v>4.4667496500000006</v>
      </c>
      <c r="R353" s="390">
        <v>4.5911492000000012</v>
      </c>
      <c r="S353" s="390">
        <v>4.588263350000001</v>
      </c>
      <c r="T353" s="369"/>
      <c r="U353" s="389" t="s">
        <v>240</v>
      </c>
      <c r="V353" s="390">
        <v>3.9250651000000003</v>
      </c>
      <c r="W353" s="391">
        <v>4.5897571500000014</v>
      </c>
      <c r="X353" s="369"/>
      <c r="Y353" s="389" t="s">
        <v>240</v>
      </c>
      <c r="Z353" s="392">
        <v>4.0686274509803928</v>
      </c>
    </row>
    <row r="354" spans="1:26" ht="13.5">
      <c r="A354" s="386" t="s">
        <v>241</v>
      </c>
      <c r="B354" s="387">
        <v>3.1830321568627453</v>
      </c>
      <c r="C354" s="387">
        <v>3.2361486274509801</v>
      </c>
      <c r="D354" s="387">
        <v>3.2850592156862746</v>
      </c>
      <c r="E354" s="387">
        <v>3.28302</v>
      </c>
      <c r="F354" s="387">
        <v>4.0091286274509814</v>
      </c>
      <c r="G354" s="387">
        <v>4.6918937254901962</v>
      </c>
      <c r="H354" s="387">
        <v>4.2143501960784313</v>
      </c>
      <c r="I354" s="387">
        <v>4.213988235294118</v>
      </c>
      <c r="J354" s="387">
        <v>4.2010494117647061</v>
      </c>
      <c r="K354" s="387">
        <v>4.3275572549019605</v>
      </c>
      <c r="L354" s="387">
        <v>4.2162058823529414</v>
      </c>
      <c r="M354" s="388">
        <v>4.2401564705882357</v>
      </c>
      <c r="N354" s="369"/>
      <c r="O354" s="389" t="s">
        <v>241</v>
      </c>
      <c r="P354" s="387">
        <v>3.3170259199999999</v>
      </c>
      <c r="Q354" s="387">
        <v>4.2054797200000005</v>
      </c>
      <c r="R354" s="387">
        <v>4.3033224000000008</v>
      </c>
      <c r="S354" s="387">
        <v>4.3494094800000003</v>
      </c>
      <c r="T354" s="369"/>
      <c r="U354" s="389" t="s">
        <v>241</v>
      </c>
      <c r="V354" s="387">
        <v>3.7435715200000006</v>
      </c>
      <c r="W354" s="388">
        <v>4.3200341600000005</v>
      </c>
      <c r="X354" s="369"/>
      <c r="Y354" s="389" t="s">
        <v>241</v>
      </c>
      <c r="Z354" s="392">
        <v>4.1083262745098041</v>
      </c>
    </row>
    <row r="355" spans="1:26" ht="13.5">
      <c r="A355" s="386" t="s">
        <v>242</v>
      </c>
      <c r="B355" s="393">
        <v>0</v>
      </c>
      <c r="C355" s="387">
        <v>0</v>
      </c>
      <c r="D355" s="387">
        <v>3.208764705882353</v>
      </c>
      <c r="E355" s="387">
        <v>0</v>
      </c>
      <c r="F355" s="387">
        <v>0</v>
      </c>
      <c r="G355" s="387">
        <v>4.2577252941176473</v>
      </c>
      <c r="H355" s="387">
        <v>0</v>
      </c>
      <c r="I355" s="387">
        <v>4.59</v>
      </c>
      <c r="J355" s="387">
        <v>3.4761176470588238</v>
      </c>
      <c r="K355" s="387">
        <v>3.890689411764706</v>
      </c>
      <c r="L355" s="387">
        <v>3.7084076470588241</v>
      </c>
      <c r="M355" s="388">
        <v>3.6158823529411768</v>
      </c>
      <c r="N355" s="369"/>
      <c r="O355" s="389" t="s">
        <v>242</v>
      </c>
      <c r="P355" s="387">
        <v>3.2729400000000002</v>
      </c>
      <c r="Q355" s="387">
        <v>4.3428771000000008</v>
      </c>
      <c r="R355" s="387">
        <v>4.1948744400000004</v>
      </c>
      <c r="S355" s="387">
        <v>3.8295622800000007</v>
      </c>
      <c r="T355" s="369"/>
      <c r="U355" s="389" t="s">
        <v>242</v>
      </c>
      <c r="V355" s="387">
        <v>3.9977361000000005</v>
      </c>
      <c r="W355" s="388">
        <v>3.8807596800000002</v>
      </c>
      <c r="X355" s="369"/>
      <c r="Y355" s="389" t="s">
        <v>242</v>
      </c>
      <c r="Z355" s="392">
        <v>3.8117011764705886</v>
      </c>
    </row>
    <row r="356" spans="1:26" ht="13.5">
      <c r="A356" s="386" t="s">
        <v>98</v>
      </c>
      <c r="B356" s="387">
        <v>1.8424088235294114</v>
      </c>
      <c r="C356" s="387">
        <v>2.0789532156862744</v>
      </c>
      <c r="D356" s="387">
        <v>2.2652232549019602</v>
      </c>
      <c r="E356" s="387">
        <v>2.4212715098039217</v>
      </c>
      <c r="F356" s="387">
        <v>2.7709706862745094</v>
      </c>
      <c r="G356" s="387">
        <v>3.5775347647058822</v>
      </c>
      <c r="H356" s="387">
        <v>3.0929177450980387</v>
      </c>
      <c r="I356" s="387">
        <v>3.1547062745098042</v>
      </c>
      <c r="J356" s="387">
        <v>3.3084769999999999</v>
      </c>
      <c r="K356" s="387">
        <v>3.2792252745098036</v>
      </c>
      <c r="L356" s="387">
        <v>3.1394524509803921</v>
      </c>
      <c r="M356" s="388">
        <v>3.020856901960784</v>
      </c>
      <c r="N356" s="369"/>
      <c r="O356" s="389" t="s">
        <v>98</v>
      </c>
      <c r="P356" s="387">
        <v>2.1403711919999999</v>
      </c>
      <c r="Q356" s="387">
        <v>3.1195030459999997</v>
      </c>
      <c r="R356" s="387">
        <v>3.2697919820000001</v>
      </c>
      <c r="S356" s="387">
        <v>3.2048394299999998</v>
      </c>
      <c r="T356" s="369"/>
      <c r="U356" s="389" t="s">
        <v>98</v>
      </c>
      <c r="V356" s="387">
        <v>2.6748143879999997</v>
      </c>
      <c r="W356" s="388">
        <v>3.2365585539999997</v>
      </c>
      <c r="X356" s="369"/>
      <c r="Y356" s="389" t="s">
        <v>98</v>
      </c>
      <c r="Z356" s="392">
        <v>2.9897728431372546</v>
      </c>
    </row>
    <row r="357" spans="1:26" ht="14.25" thickBot="1">
      <c r="A357" s="394" t="s">
        <v>243</v>
      </c>
      <c r="B357" s="395">
        <v>2.9455217647058825</v>
      </c>
      <c r="C357" s="395">
        <v>2.9936842156862746</v>
      </c>
      <c r="D357" s="395">
        <v>3.0952935294117649</v>
      </c>
      <c r="E357" s="395">
        <v>3.184250392156863</v>
      </c>
      <c r="F357" s="395">
        <v>3.5473315686274507</v>
      </c>
      <c r="G357" s="395">
        <v>4.1163800980392153</v>
      </c>
      <c r="H357" s="395">
        <v>3.7883308823529411</v>
      </c>
      <c r="I357" s="395">
        <v>3.729474901960784</v>
      </c>
      <c r="J357" s="395">
        <v>3.8136877450980395</v>
      </c>
      <c r="K357" s="395">
        <v>3.8514580392156863</v>
      </c>
      <c r="L357" s="395">
        <v>3.8048648039215687</v>
      </c>
      <c r="M357" s="396">
        <v>3.764278235294118</v>
      </c>
      <c r="N357" s="369"/>
      <c r="O357" s="383" t="s">
        <v>243</v>
      </c>
      <c r="P357" s="395">
        <v>3.07871329</v>
      </c>
      <c r="Q357" s="395">
        <v>3.7170278000000003</v>
      </c>
      <c r="R357" s="395">
        <v>3.8532139500000002</v>
      </c>
      <c r="S357" s="395">
        <v>3.8812186200000003</v>
      </c>
      <c r="T357" s="369"/>
      <c r="U357" s="383" t="s">
        <v>243</v>
      </c>
      <c r="V357" s="395">
        <v>3.3349349000000004</v>
      </c>
      <c r="W357" s="396">
        <v>3.8676092799999999</v>
      </c>
      <c r="X357" s="369"/>
      <c r="Y357" s="383" t="s">
        <v>243</v>
      </c>
      <c r="Z357" s="397">
        <v>3.5462040196078433</v>
      </c>
    </row>
    <row r="358" spans="1:26">
      <c r="A358" s="366"/>
      <c r="B358" s="366"/>
      <c r="C358" s="366"/>
      <c r="D358" s="366"/>
      <c r="E358" s="366"/>
      <c r="F358" s="366"/>
      <c r="G358" s="366"/>
      <c r="H358" s="366"/>
      <c r="I358" s="366"/>
      <c r="J358" s="366"/>
      <c r="K358" s="366"/>
      <c r="L358" s="366"/>
      <c r="M358" s="366"/>
      <c r="N358" s="369"/>
      <c r="O358" s="369"/>
      <c r="P358" s="398"/>
      <c r="Q358" s="398"/>
      <c r="R358" s="398"/>
      <c r="S358" s="398"/>
      <c r="T358" s="398"/>
      <c r="U358" s="398"/>
      <c r="V358" s="398"/>
      <c r="W358" s="398"/>
      <c r="X358" s="398"/>
      <c r="Y358" s="398"/>
      <c r="Z358" s="398"/>
    </row>
    <row r="359" spans="1:26" ht="16.5" thickBot="1">
      <c r="A359" s="365">
        <v>2005</v>
      </c>
      <c r="B359" s="399"/>
      <c r="C359" s="399"/>
      <c r="D359" s="399"/>
      <c r="E359" s="399"/>
      <c r="F359" s="399"/>
      <c r="G359" s="399"/>
      <c r="H359" s="399"/>
      <c r="I359" s="399"/>
      <c r="J359" s="399"/>
      <c r="K359" s="399"/>
      <c r="L359" s="399"/>
      <c r="M359" s="368" t="s">
        <v>122</v>
      </c>
      <c r="N359" s="369"/>
      <c r="O359" s="370">
        <v>2005</v>
      </c>
      <c r="P359" s="371" t="s">
        <v>217</v>
      </c>
      <c r="Q359" s="371"/>
      <c r="R359" s="371"/>
      <c r="S359" s="371"/>
      <c r="T359" s="369"/>
      <c r="U359" s="370">
        <v>2005</v>
      </c>
      <c r="V359" s="371" t="s">
        <v>218</v>
      </c>
      <c r="W359" s="371"/>
      <c r="X359" s="369"/>
      <c r="Y359" s="370">
        <v>2005</v>
      </c>
      <c r="Z359" s="369"/>
    </row>
    <row r="360" spans="1:26" ht="14.25" thickBot="1">
      <c r="A360" s="372"/>
      <c r="B360" s="373" t="s">
        <v>220</v>
      </c>
      <c r="C360" s="373" t="s">
        <v>221</v>
      </c>
      <c r="D360" s="373" t="s">
        <v>222</v>
      </c>
      <c r="E360" s="373" t="s">
        <v>249</v>
      </c>
      <c r="F360" s="373" t="s">
        <v>224</v>
      </c>
      <c r="G360" s="373" t="s">
        <v>225</v>
      </c>
      <c r="H360" s="373" t="s">
        <v>226</v>
      </c>
      <c r="I360" s="373" t="s">
        <v>227</v>
      </c>
      <c r="J360" s="373" t="s">
        <v>228</v>
      </c>
      <c r="K360" s="373" t="s">
        <v>229</v>
      </c>
      <c r="L360" s="373" t="s">
        <v>230</v>
      </c>
      <c r="M360" s="374" t="s">
        <v>231</v>
      </c>
      <c r="N360" s="369"/>
      <c r="O360" s="375"/>
      <c r="P360" s="376" t="s">
        <v>232</v>
      </c>
      <c r="Q360" s="376" t="s">
        <v>233</v>
      </c>
      <c r="R360" s="376" t="s">
        <v>234</v>
      </c>
      <c r="S360" s="377" t="s">
        <v>235</v>
      </c>
      <c r="T360" s="369"/>
      <c r="U360" s="375"/>
      <c r="V360" s="376" t="s">
        <v>236</v>
      </c>
      <c r="W360" s="377" t="s">
        <v>237</v>
      </c>
      <c r="X360" s="369"/>
      <c r="Y360" s="375"/>
      <c r="Z360" s="378" t="s">
        <v>238</v>
      </c>
    </row>
    <row r="361" spans="1:26" ht="14.25" thickBot="1">
      <c r="A361" s="379" t="s">
        <v>239</v>
      </c>
      <c r="B361" s="380">
        <v>3.8682870882352938</v>
      </c>
      <c r="C361" s="380">
        <v>4.1587088333333337</v>
      </c>
      <c r="D361" s="380">
        <v>4.2523509215686275</v>
      </c>
      <c r="E361" s="380">
        <v>4.2340086568627449</v>
      </c>
      <c r="F361" s="380">
        <v>4.2036936078431362</v>
      </c>
      <c r="G361" s="380">
        <v>4.2751012549019611</v>
      </c>
      <c r="H361" s="380">
        <v>4.2657590098039222</v>
      </c>
      <c r="I361" s="380">
        <v>4.254414490196079</v>
      </c>
      <c r="J361" s="380">
        <v>4.158284882352941</v>
      </c>
      <c r="K361" s="380">
        <v>3.9874837156862748</v>
      </c>
      <c r="L361" s="380">
        <v>3.9828049313725495</v>
      </c>
      <c r="M361" s="382">
        <v>3.911739509803922</v>
      </c>
      <c r="N361" s="369"/>
      <c r="O361" s="383" t="s">
        <v>239</v>
      </c>
      <c r="P361" s="384">
        <v>4.1971238999999994</v>
      </c>
      <c r="Q361" s="384">
        <v>4.3258109000000005</v>
      </c>
      <c r="R361" s="384">
        <v>4.3190900000000001</v>
      </c>
      <c r="S361" s="384">
        <v>4.0367601000000004</v>
      </c>
      <c r="T361" s="369"/>
      <c r="U361" s="383" t="s">
        <v>239</v>
      </c>
      <c r="V361" s="384">
        <v>4.2741797999999998</v>
      </c>
      <c r="W361" s="385">
        <v>4.1972801999999998</v>
      </c>
      <c r="X361" s="369"/>
      <c r="Y361" s="383" t="s">
        <v>239</v>
      </c>
      <c r="Z361" s="400">
        <v>4.1524159705882351</v>
      </c>
    </row>
    <row r="362" spans="1:26">
      <c r="A362" s="386" t="s">
        <v>240</v>
      </c>
      <c r="B362" s="387">
        <v>4.5920200980392165</v>
      </c>
      <c r="C362" s="387">
        <v>4.8141877450980388</v>
      </c>
      <c r="D362" s="387">
        <v>4.8534803921568628</v>
      </c>
      <c r="E362" s="387">
        <v>4.8846093137254902</v>
      </c>
      <c r="F362" s="387">
        <v>4.8134112745098045</v>
      </c>
      <c r="G362" s="387">
        <v>4.8874995098039227</v>
      </c>
      <c r="H362" s="387">
        <v>4.8358102941176471</v>
      </c>
      <c r="I362" s="387">
        <v>4.8723367647058824</v>
      </c>
      <c r="J362" s="387">
        <v>4.8178112745098041</v>
      </c>
      <c r="K362" s="387">
        <v>4.7293151960784314</v>
      </c>
      <c r="L362" s="387">
        <v>4.7587617647058833</v>
      </c>
      <c r="M362" s="388">
        <v>4.7283122549019616</v>
      </c>
      <c r="N362" s="369"/>
      <c r="O362" s="389" t="s">
        <v>240</v>
      </c>
      <c r="P362" s="390">
        <v>4.8763374000000006</v>
      </c>
      <c r="Q362" s="390">
        <v>4.9619102500000007</v>
      </c>
      <c r="R362" s="390">
        <v>4.94073195</v>
      </c>
      <c r="S362" s="390">
        <v>4.8331030000000004</v>
      </c>
      <c r="T362" s="369"/>
      <c r="U362" s="389" t="s">
        <v>240</v>
      </c>
      <c r="V362" s="390">
        <v>4.92827445</v>
      </c>
      <c r="W362" s="391">
        <v>4.8969937500000009</v>
      </c>
      <c r="X362" s="369"/>
      <c r="Y362" s="389" t="s">
        <v>240</v>
      </c>
      <c r="Z362" s="388">
        <v>4.8158107843137259</v>
      </c>
    </row>
    <row r="363" spans="1:26">
      <c r="A363" s="386" t="s">
        <v>241</v>
      </c>
      <c r="B363" s="387">
        <v>4.3249878431372544</v>
      </c>
      <c r="C363" s="387">
        <v>4.4419776470588239</v>
      </c>
      <c r="D363" s="387">
        <v>4.5298627450980398</v>
      </c>
      <c r="E363" s="387">
        <v>4.5901215686274526</v>
      </c>
      <c r="F363" s="387">
        <v>4.5272882352941188</v>
      </c>
      <c r="G363" s="387">
        <v>4.5299443137254904</v>
      </c>
      <c r="H363" s="387">
        <v>4.4893690196078424</v>
      </c>
      <c r="I363" s="387">
        <v>4.5198298039215681</v>
      </c>
      <c r="J363" s="387">
        <v>4.49581294117647</v>
      </c>
      <c r="K363" s="387">
        <v>4.4516843137254902</v>
      </c>
      <c r="L363" s="387">
        <v>4.4613043137254902</v>
      </c>
      <c r="M363" s="388">
        <v>4.4130207843137246</v>
      </c>
      <c r="N363" s="369"/>
      <c r="O363" s="389" t="s">
        <v>241</v>
      </c>
      <c r="P363" s="387">
        <v>4.5237727599999999</v>
      </c>
      <c r="Q363" s="387">
        <v>4.63851076</v>
      </c>
      <c r="R363" s="387">
        <v>4.5916161200000003</v>
      </c>
      <c r="S363" s="387">
        <v>4.53035648</v>
      </c>
      <c r="T363" s="369"/>
      <c r="U363" s="389" t="s">
        <v>241</v>
      </c>
      <c r="V363" s="387">
        <v>4.5932114799999999</v>
      </c>
      <c r="W363" s="388">
        <v>4.5736677999999999</v>
      </c>
      <c r="X363" s="369"/>
      <c r="Y363" s="389" t="s">
        <v>241</v>
      </c>
      <c r="Z363" s="388">
        <v>4.4922086274509798</v>
      </c>
    </row>
    <row r="364" spans="1:26">
      <c r="A364" s="386" t="s">
        <v>242</v>
      </c>
      <c r="B364" s="393">
        <v>0</v>
      </c>
      <c r="C364" s="387">
        <v>3.3914117647058828</v>
      </c>
      <c r="D364" s="387">
        <v>4.4550000000000001</v>
      </c>
      <c r="E364" s="387">
        <v>4.5613323529411769</v>
      </c>
      <c r="F364" s="387">
        <v>4.915588235294118</v>
      </c>
      <c r="G364" s="387">
        <v>0</v>
      </c>
      <c r="H364" s="387">
        <v>4.1350288235294119</v>
      </c>
      <c r="I364" s="387">
        <v>0</v>
      </c>
      <c r="J364" s="387">
        <v>3.9902876470588238</v>
      </c>
      <c r="K364" s="387">
        <v>4.4564770588235305</v>
      </c>
      <c r="L364" s="387">
        <v>0</v>
      </c>
      <c r="M364" s="388">
        <v>3.9855176470588236</v>
      </c>
      <c r="N364" s="369"/>
      <c r="O364" s="389" t="s">
        <v>242</v>
      </c>
      <c r="P364" s="387">
        <v>3.4017067800000005</v>
      </c>
      <c r="Q364" s="387">
        <v>4.6921582800000001</v>
      </c>
      <c r="R364" s="387">
        <v>4.1194170000000003</v>
      </c>
      <c r="S364" s="387">
        <v>4.2650641800000004</v>
      </c>
      <c r="T364" s="369"/>
      <c r="U364" s="389" t="s">
        <v>242</v>
      </c>
      <c r="V364" s="387">
        <v>3.5448181200000004</v>
      </c>
      <c r="W364" s="388">
        <v>4.12146846</v>
      </c>
      <c r="X364" s="369"/>
      <c r="Y364" s="389" t="s">
        <v>242</v>
      </c>
      <c r="Z364" s="388">
        <v>3.9112941176470595</v>
      </c>
    </row>
    <row r="365" spans="1:26">
      <c r="A365" s="386" t="s">
        <v>98</v>
      </c>
      <c r="B365" s="387">
        <v>3.1742246078431369</v>
      </c>
      <c r="C365" s="387">
        <v>3.4584752745098042</v>
      </c>
      <c r="D365" s="387">
        <v>3.5744324509803915</v>
      </c>
      <c r="E365" s="387">
        <v>3.5482268039215685</v>
      </c>
      <c r="F365" s="387">
        <v>3.5372515490196075</v>
      </c>
      <c r="G365" s="387">
        <v>3.5887958823529411</v>
      </c>
      <c r="H365" s="387">
        <v>3.5476129019607843</v>
      </c>
      <c r="I365" s="387">
        <v>3.5448198823529413</v>
      </c>
      <c r="J365" s="387">
        <v>3.4070762156862746</v>
      </c>
      <c r="K365" s="387">
        <v>3.1676263333333328</v>
      </c>
      <c r="L365" s="387">
        <v>3.1353144705882352</v>
      </c>
      <c r="M365" s="388">
        <v>3.0016572352941173</v>
      </c>
      <c r="N365" s="369"/>
      <c r="O365" s="389" t="s">
        <v>98</v>
      </c>
      <c r="P365" s="387">
        <v>3.4827405039999997</v>
      </c>
      <c r="Q365" s="387">
        <v>3.6316771779999999</v>
      </c>
      <c r="R365" s="387">
        <v>3.5800426619999999</v>
      </c>
      <c r="S365" s="387">
        <v>3.1567770080000002</v>
      </c>
      <c r="T365" s="369"/>
      <c r="U365" s="389" t="s">
        <v>98</v>
      </c>
      <c r="V365" s="387">
        <v>3.5718870259999997</v>
      </c>
      <c r="W365" s="388">
        <v>3.3903163359999997</v>
      </c>
      <c r="X365" s="369"/>
      <c r="Y365" s="389" t="s">
        <v>98</v>
      </c>
      <c r="Z365" s="388">
        <v>3.4148929215686272</v>
      </c>
    </row>
    <row r="366" spans="1:26" ht="13.5" thickBot="1">
      <c r="A366" s="394" t="s">
        <v>243</v>
      </c>
      <c r="B366" s="395">
        <v>3.8641676470588231</v>
      </c>
      <c r="C366" s="395">
        <v>4.023921078431373</v>
      </c>
      <c r="D366" s="395">
        <v>4.0810571568627445</v>
      </c>
      <c r="E366" s="395">
        <v>4.0947800000000001</v>
      </c>
      <c r="F366" s="395">
        <v>4.1413420588235299</v>
      </c>
      <c r="G366" s="395">
        <v>4.0969259803921565</v>
      </c>
      <c r="H366" s="395">
        <v>4.057799509803921</v>
      </c>
      <c r="I366" s="395">
        <v>4.0940005882352946</v>
      </c>
      <c r="J366" s="395">
        <v>4.0332324509803916</v>
      </c>
      <c r="K366" s="395">
        <v>3.963163333333334</v>
      </c>
      <c r="L366" s="395">
        <v>3.9577126470588233</v>
      </c>
      <c r="M366" s="396">
        <v>3.9065468627450985</v>
      </c>
      <c r="N366" s="369"/>
      <c r="O366" s="383" t="s">
        <v>243</v>
      </c>
      <c r="P366" s="395">
        <v>4.0754524900000009</v>
      </c>
      <c r="Q366" s="395">
        <v>4.1928109200000003</v>
      </c>
      <c r="R366" s="395">
        <v>4.1447192500000005</v>
      </c>
      <c r="S366" s="395">
        <v>4.0200282700000001</v>
      </c>
      <c r="T366" s="369"/>
      <c r="U366" s="383" t="s">
        <v>243</v>
      </c>
      <c r="V366" s="395">
        <v>4.1429718400000004</v>
      </c>
      <c r="W366" s="396">
        <v>4.0836431100000006</v>
      </c>
      <c r="X366" s="369"/>
      <c r="Y366" s="383" t="s">
        <v>243</v>
      </c>
      <c r="Z366" s="396">
        <v>4.0328531372549019</v>
      </c>
    </row>
    <row r="367" spans="1:26">
      <c r="A367" s="369"/>
      <c r="B367" s="369"/>
      <c r="C367" s="369"/>
      <c r="D367" s="369"/>
      <c r="E367" s="369"/>
      <c r="F367" s="369"/>
      <c r="G367" s="369"/>
      <c r="H367" s="369"/>
      <c r="I367" s="369"/>
      <c r="J367" s="369"/>
      <c r="K367" s="369"/>
      <c r="L367" s="369"/>
      <c r="M367" s="369"/>
      <c r="N367" s="369"/>
      <c r="O367" s="369"/>
      <c r="P367" s="401"/>
      <c r="Q367" s="402"/>
      <c r="R367" s="402"/>
      <c r="S367" s="402"/>
      <c r="T367" s="402"/>
      <c r="U367" s="402"/>
      <c r="V367" s="402"/>
      <c r="W367" s="402"/>
      <c r="X367" s="402"/>
      <c r="Y367" s="402"/>
      <c r="Z367" s="398"/>
    </row>
    <row r="368" spans="1:26" ht="16.5" thickBot="1">
      <c r="A368" s="370">
        <v>2006</v>
      </c>
      <c r="B368" s="369"/>
      <c r="C368" s="369"/>
      <c r="D368" s="369"/>
      <c r="E368" s="369"/>
      <c r="F368" s="369"/>
      <c r="G368" s="369"/>
      <c r="H368" s="369"/>
      <c r="I368" s="369"/>
      <c r="J368" s="369"/>
      <c r="K368" s="369"/>
      <c r="L368" s="369"/>
      <c r="M368" s="368" t="s">
        <v>122</v>
      </c>
      <c r="N368" s="369"/>
      <c r="O368" s="370">
        <v>2006</v>
      </c>
      <c r="P368" s="371" t="s">
        <v>217</v>
      </c>
      <c r="Q368" s="371"/>
      <c r="R368" s="371"/>
      <c r="S368" s="371"/>
      <c r="T368" s="369"/>
      <c r="U368" s="370">
        <v>2006</v>
      </c>
      <c r="V368" s="371" t="s">
        <v>218</v>
      </c>
      <c r="W368" s="371"/>
      <c r="X368" s="369"/>
      <c r="Y368" s="370">
        <v>2006</v>
      </c>
      <c r="Z368" s="369"/>
    </row>
    <row r="369" spans="1:28" ht="14.2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375"/>
      <c r="P369" s="376" t="s">
        <v>232</v>
      </c>
      <c r="Q369" s="376" t="s">
        <v>233</v>
      </c>
      <c r="R369" s="376" t="s">
        <v>234</v>
      </c>
      <c r="S369" s="377" t="s">
        <v>235</v>
      </c>
      <c r="T369" s="369"/>
      <c r="U369" s="375"/>
      <c r="V369" s="376" t="s">
        <v>236</v>
      </c>
      <c r="W369" s="377" t="s">
        <v>237</v>
      </c>
      <c r="X369" s="369"/>
      <c r="Y369" s="375"/>
      <c r="Z369" s="378" t="s">
        <v>238</v>
      </c>
    </row>
    <row r="370" spans="1:28" ht="13.5" thickBot="1">
      <c r="A370" s="405" t="s">
        <v>239</v>
      </c>
      <c r="B370" s="384">
        <v>4.0927259200000004</v>
      </c>
      <c r="C370" s="384">
        <v>4.2924043800000007</v>
      </c>
      <c r="D370" s="384">
        <v>4.3622235900000002</v>
      </c>
      <c r="E370" s="384">
        <v>4.3952570739999999</v>
      </c>
      <c r="F370" s="384">
        <v>4.4330743800000008</v>
      </c>
      <c r="G370" s="384">
        <v>4.5137981199999997</v>
      </c>
      <c r="H370" s="384">
        <v>4.3675586300000004</v>
      </c>
      <c r="I370" s="384">
        <v>4.3334357350000001</v>
      </c>
      <c r="J370" s="384">
        <v>4.422692413</v>
      </c>
      <c r="K370" s="384">
        <v>4.302427378</v>
      </c>
      <c r="L370" s="384">
        <v>4.1888295799999993</v>
      </c>
      <c r="M370" s="385">
        <v>4.2031086269999998</v>
      </c>
      <c r="N370" s="369"/>
      <c r="O370" s="383" t="s">
        <v>239</v>
      </c>
      <c r="P370" s="384">
        <v>4.2753781000000002</v>
      </c>
      <c r="Q370" s="384">
        <v>4.4427753999999995</v>
      </c>
      <c r="R370" s="384">
        <v>4.3725967000000008</v>
      </c>
      <c r="S370" s="384">
        <v>4.2311452000000003</v>
      </c>
      <c r="T370" s="369"/>
      <c r="U370" s="383" t="s">
        <v>239</v>
      </c>
      <c r="V370" s="384">
        <v>4.3606657999999996</v>
      </c>
      <c r="W370" s="385">
        <v>4.3018448999999999</v>
      </c>
      <c r="X370" s="369"/>
      <c r="Y370" s="383" t="s">
        <v>239</v>
      </c>
      <c r="Z370" s="384">
        <v>4.3331236559999997</v>
      </c>
    </row>
    <row r="371" spans="1:28">
      <c r="A371" s="389" t="s">
        <v>240</v>
      </c>
      <c r="B371" s="390">
        <v>4.9722849000000009</v>
      </c>
      <c r="C371" s="390">
        <v>5.1178633000000007</v>
      </c>
      <c r="D371" s="390">
        <v>5.2108914000000004</v>
      </c>
      <c r="E371" s="390">
        <v>5.23628435</v>
      </c>
      <c r="F371" s="390">
        <v>5.2484190000000011</v>
      </c>
      <c r="G371" s="390">
        <v>5.3048220499999994</v>
      </c>
      <c r="H371" s="390">
        <v>5.1898803000000004</v>
      </c>
      <c r="I371" s="390">
        <v>5.1088862000000006</v>
      </c>
      <c r="J371" s="390">
        <v>5.1953104500000009</v>
      </c>
      <c r="K371" s="390">
        <v>5.0901130500000011</v>
      </c>
      <c r="L371" s="390">
        <v>5.0354304000000001</v>
      </c>
      <c r="M371" s="391">
        <v>4.9976195500000005</v>
      </c>
      <c r="N371" s="369"/>
      <c r="O371" s="389" t="s">
        <v>240</v>
      </c>
      <c r="P371" s="390">
        <v>5.1252305500000013</v>
      </c>
      <c r="Q371" s="390">
        <v>5.2600861500000002</v>
      </c>
      <c r="R371" s="390">
        <v>5.1610597500000015</v>
      </c>
      <c r="S371" s="390">
        <v>5.0409155499999994</v>
      </c>
      <c r="T371" s="369"/>
      <c r="U371" s="389" t="s">
        <v>240</v>
      </c>
      <c r="V371" s="390">
        <v>5.1950965</v>
      </c>
      <c r="W371" s="391">
        <v>5.1025452500000004</v>
      </c>
      <c r="X371" s="369"/>
      <c r="Y371" s="389" t="s">
        <v>240</v>
      </c>
      <c r="Z371" s="390">
        <v>5.1515040499999998</v>
      </c>
    </row>
    <row r="372" spans="1:28">
      <c r="A372" s="389" t="s">
        <v>241</v>
      </c>
      <c r="B372" s="387">
        <v>4.6153697199999995</v>
      </c>
      <c r="C372" s="387">
        <v>4.7509872799999995</v>
      </c>
      <c r="D372" s="387">
        <v>4.8141589599999994</v>
      </c>
      <c r="E372" s="387">
        <v>4.87833424</v>
      </c>
      <c r="F372" s="387">
        <v>4.9427611999999996</v>
      </c>
      <c r="G372" s="387">
        <v>4.9864718799999999</v>
      </c>
      <c r="H372" s="387">
        <v>4.9170726800000004</v>
      </c>
      <c r="I372" s="387">
        <v>4.9024289599999999</v>
      </c>
      <c r="J372" s="387">
        <v>4.9554783200000001</v>
      </c>
      <c r="K372" s="387">
        <v>4.8820532800000001</v>
      </c>
      <c r="L372" s="387">
        <v>4.7336244800000005</v>
      </c>
      <c r="M372" s="388">
        <v>4.7268681199999998</v>
      </c>
      <c r="N372" s="369"/>
      <c r="O372" s="389" t="s">
        <v>241</v>
      </c>
      <c r="P372" s="387">
        <v>4.7532544799999998</v>
      </c>
      <c r="Q372" s="387">
        <v>4.9382060000000001</v>
      </c>
      <c r="R372" s="387">
        <v>4.9270915200000003</v>
      </c>
      <c r="S372" s="387">
        <v>4.78418616</v>
      </c>
      <c r="T372" s="369"/>
      <c r="U372" s="389" t="s">
        <v>241</v>
      </c>
      <c r="V372" s="387">
        <v>4.8714858400000001</v>
      </c>
      <c r="W372" s="388">
        <v>4.8573954000000006</v>
      </c>
      <c r="X372" s="369"/>
      <c r="Y372" s="389" t="s">
        <v>241</v>
      </c>
      <c r="Z372" s="387">
        <v>4.86459376</v>
      </c>
    </row>
    <row r="373" spans="1:28">
      <c r="A373" s="389" t="s">
        <v>242</v>
      </c>
      <c r="B373" s="387">
        <v>4.0114277999999999</v>
      </c>
      <c r="C373" s="387">
        <v>3.51</v>
      </c>
      <c r="D373" s="387">
        <v>4.2263915400000007</v>
      </c>
      <c r="E373" s="387">
        <v>0</v>
      </c>
      <c r="F373" s="387">
        <v>4.2902621999999999</v>
      </c>
      <c r="G373" s="387">
        <v>0</v>
      </c>
      <c r="H373" s="387">
        <v>4.0731741000000001</v>
      </c>
      <c r="I373" s="387">
        <v>0</v>
      </c>
      <c r="J373" s="387">
        <v>3.9711600000000002</v>
      </c>
      <c r="K373" s="387">
        <v>4.4244036000000007</v>
      </c>
      <c r="L373" s="387">
        <v>4.0929964199999995</v>
      </c>
      <c r="M373" s="388">
        <v>4.0069479600000006</v>
      </c>
      <c r="N373" s="369"/>
      <c r="O373" s="389" t="s">
        <v>242</v>
      </c>
      <c r="P373" s="387">
        <v>3.6927246600000001</v>
      </c>
      <c r="Q373" s="387">
        <v>4.2902638199999998</v>
      </c>
      <c r="R373" s="387">
        <v>4.0211402400000003</v>
      </c>
      <c r="S373" s="387">
        <v>4.0963816800000004</v>
      </c>
      <c r="T373" s="369"/>
      <c r="U373" s="389" t="s">
        <v>242</v>
      </c>
      <c r="V373" s="387">
        <v>3.8396403000000001</v>
      </c>
      <c r="W373" s="388">
        <v>4.0792393800000006</v>
      </c>
      <c r="X373" s="369"/>
      <c r="Y373" s="389" t="s">
        <v>242</v>
      </c>
      <c r="Z373" s="387">
        <v>3.9773359800000003</v>
      </c>
      <c r="AB373" s="225"/>
    </row>
    <row r="374" spans="1:28">
      <c r="A374" s="389" t="s">
        <v>98</v>
      </c>
      <c r="B374" s="387">
        <v>3.2300587099999998</v>
      </c>
      <c r="C374" s="387">
        <v>3.3548764599999994</v>
      </c>
      <c r="D374" s="387">
        <v>3.5035105600000001</v>
      </c>
      <c r="E374" s="387">
        <v>3.5025344839999999</v>
      </c>
      <c r="F374" s="387">
        <v>3.5398720199999998</v>
      </c>
      <c r="G374" s="387">
        <v>3.6345901099999995</v>
      </c>
      <c r="H374" s="387">
        <v>3.5091581299999999</v>
      </c>
      <c r="I374" s="387">
        <v>3.4138186400000001</v>
      </c>
      <c r="J374" s="387">
        <v>3.4854220839999996</v>
      </c>
      <c r="K374" s="387">
        <v>3.436582434</v>
      </c>
      <c r="L374" s="387">
        <v>3.3218351880000001</v>
      </c>
      <c r="M374" s="388">
        <v>3.2453953399999995</v>
      </c>
      <c r="N374" s="369"/>
      <c r="O374" s="389" t="s">
        <v>98</v>
      </c>
      <c r="P374" s="387">
        <v>3.3878383840000001</v>
      </c>
      <c r="Q374" s="387">
        <v>3.5527847120000002</v>
      </c>
      <c r="R374" s="387">
        <v>3.4677035799999998</v>
      </c>
      <c r="S374" s="387">
        <v>3.34312722</v>
      </c>
      <c r="T374" s="369"/>
      <c r="U374" s="389" t="s">
        <v>98</v>
      </c>
      <c r="V374" s="387">
        <v>3.4691662600000002</v>
      </c>
      <c r="W374" s="388">
        <v>3.4042366519999998</v>
      </c>
      <c r="X374" s="369"/>
      <c r="Y374" s="389" t="s">
        <v>98</v>
      </c>
      <c r="Z374" s="387">
        <v>3.4395125739999997</v>
      </c>
      <c r="AB374" s="225"/>
    </row>
    <row r="375" spans="1:28" ht="13.5" thickBot="1">
      <c r="A375" s="383" t="s">
        <v>243</v>
      </c>
      <c r="B375" s="395">
        <v>4.0867669300000005</v>
      </c>
      <c r="C375" s="395">
        <v>4.1657342800000006</v>
      </c>
      <c r="D375" s="395">
        <v>4.2133749200000006</v>
      </c>
      <c r="E375" s="395">
        <v>4.2365825599999996</v>
      </c>
      <c r="F375" s="395">
        <v>4.2494658000000003</v>
      </c>
      <c r="G375" s="395">
        <v>4.3205891500000009</v>
      </c>
      <c r="H375" s="395">
        <v>4.2705380699999997</v>
      </c>
      <c r="I375" s="395">
        <v>4.2098986500000004</v>
      </c>
      <c r="J375" s="395">
        <v>4.2598596300000002</v>
      </c>
      <c r="K375" s="395">
        <v>4.2212289899999993</v>
      </c>
      <c r="L375" s="395">
        <v>4.1056142600000003</v>
      </c>
      <c r="M375" s="396">
        <v>4.1252560600000008</v>
      </c>
      <c r="N375" s="369"/>
      <c r="O375" s="383" t="s">
        <v>243</v>
      </c>
      <c r="P375" s="395">
        <v>4.1691178000000004</v>
      </c>
      <c r="Q375" s="395">
        <v>4.2638081300000001</v>
      </c>
      <c r="R375" s="395">
        <v>4.2444080099999999</v>
      </c>
      <c r="S375" s="395">
        <v>4.1527227800000004</v>
      </c>
      <c r="T375" s="369"/>
      <c r="U375" s="383" t="s">
        <v>243</v>
      </c>
      <c r="V375" s="395">
        <v>4.2182185900000002</v>
      </c>
      <c r="W375" s="396">
        <v>4.1969454500000003</v>
      </c>
      <c r="X375" s="369"/>
      <c r="Y375" s="383" t="s">
        <v>243</v>
      </c>
      <c r="Z375" s="395">
        <v>4.2078963099999998</v>
      </c>
      <c r="AB375" s="225"/>
    </row>
    <row r="376" spans="1:28" ht="13.5">
      <c r="A376" s="369"/>
      <c r="B376" s="369"/>
      <c r="C376" s="369"/>
      <c r="D376" s="369"/>
      <c r="E376" s="369"/>
      <c r="F376" s="369"/>
      <c r="G376" s="369"/>
      <c r="H376" s="369"/>
      <c r="I376" s="369"/>
      <c r="J376" s="369"/>
      <c r="K376" s="369"/>
      <c r="L376" s="369"/>
      <c r="M376" s="369"/>
      <c r="N376" s="369"/>
      <c r="O376" s="406"/>
      <c r="P376" s="401"/>
      <c r="Q376" s="402"/>
      <c r="R376" s="402"/>
      <c r="S376" s="402"/>
      <c r="T376" s="402"/>
      <c r="U376" s="402"/>
      <c r="V376" s="402"/>
      <c r="W376" s="402"/>
      <c r="X376" s="402"/>
      <c r="Y376" s="402"/>
      <c r="Z376" s="398"/>
      <c r="AB376" s="225"/>
    </row>
    <row r="377" spans="1:28" ht="16.5" thickBot="1">
      <c r="A377" s="370">
        <v>2007</v>
      </c>
      <c r="B377" s="369"/>
      <c r="C377" s="369"/>
      <c r="D377" s="369"/>
      <c r="E377" s="369"/>
      <c r="F377" s="369"/>
      <c r="G377" s="369"/>
      <c r="H377" s="369"/>
      <c r="I377" s="369"/>
      <c r="J377" s="369"/>
      <c r="K377" s="369"/>
      <c r="L377" s="369"/>
      <c r="M377" s="368" t="s">
        <v>122</v>
      </c>
      <c r="N377" s="369"/>
      <c r="O377" s="370">
        <v>2007</v>
      </c>
      <c r="P377" s="371" t="s">
        <v>217</v>
      </c>
      <c r="Q377" s="371"/>
      <c r="R377" s="371"/>
      <c r="S377" s="371"/>
      <c r="T377" s="369"/>
      <c r="U377" s="370">
        <v>2007</v>
      </c>
      <c r="V377" s="371" t="s">
        <v>218</v>
      </c>
      <c r="W377" s="371"/>
      <c r="X377" s="369"/>
      <c r="Y377" s="370">
        <v>2007</v>
      </c>
      <c r="Z377" s="369"/>
      <c r="AB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B378" s="225"/>
    </row>
    <row r="379" spans="1:28" ht="13.5" thickBot="1">
      <c r="A379" s="408" t="s">
        <v>239</v>
      </c>
      <c r="B379" s="409">
        <f t="shared" ref="B379:M379" si="106">B217*0.521</f>
        <v>4.239554752941177</v>
      </c>
      <c r="C379" s="409">
        <f t="shared" si="106"/>
        <v>4.3182063431372546</v>
      </c>
      <c r="D379" s="409">
        <f t="shared" si="106"/>
        <v>4.2855059313725485</v>
      </c>
      <c r="E379" s="409">
        <f t="shared" si="106"/>
        <v>4.2212676529411768</v>
      </c>
      <c r="F379" s="409">
        <f t="shared" si="106"/>
        <v>4.0758238627450982</v>
      </c>
      <c r="G379" s="409">
        <f t="shared" si="106"/>
        <v>4.0245870882352941</v>
      </c>
      <c r="H379" s="409">
        <f t="shared" si="106"/>
        <v>4.0007998627450982</v>
      </c>
      <c r="I379" s="409">
        <f t="shared" si="106"/>
        <v>4.1291037745098036</v>
      </c>
      <c r="J379" s="409">
        <f t="shared" si="106"/>
        <v>4.2058695490196083</v>
      </c>
      <c r="K379" s="409">
        <f t="shared" si="106"/>
        <v>4.0356200294117643</v>
      </c>
      <c r="L379" s="409">
        <f t="shared" si="106"/>
        <v>3.9060595882352946</v>
      </c>
      <c r="M379" s="410">
        <f t="shared" si="106"/>
        <v>3.9335311009803924</v>
      </c>
      <c r="N379" s="369"/>
      <c r="O379" s="411" t="s">
        <v>239</v>
      </c>
      <c r="P379" s="409">
        <f>P217*0.521</f>
        <v>4.2812357745098044</v>
      </c>
      <c r="Q379" s="409">
        <f>Q217*0.521</f>
        <v>4.101347754901961</v>
      </c>
      <c r="R379" s="409">
        <f>R217*0.521</f>
        <v>4.1186837745098037</v>
      </c>
      <c r="S379" s="409">
        <f>S217*0.521</f>
        <v>3.9646491029411766</v>
      </c>
      <c r="T379" s="369"/>
      <c r="U379" s="411" t="s">
        <v>239</v>
      </c>
      <c r="V379" s="384">
        <f>V217*B514</f>
        <v>4.0776369705882356</v>
      </c>
      <c r="W379" s="385">
        <f>W217*B514</f>
        <v>3.9317417558823529</v>
      </c>
      <c r="X379" s="369"/>
      <c r="Y379" s="383" t="s">
        <v>239</v>
      </c>
      <c r="Z379" s="384">
        <f>Z217*B514</f>
        <v>4.0021973588235289</v>
      </c>
      <c r="AB379" s="225"/>
    </row>
    <row r="380" spans="1:28" ht="13.5" thickBot="1">
      <c r="A380" s="412" t="s">
        <v>240</v>
      </c>
      <c r="B380" s="413">
        <f t="shared" ref="B380:M380" si="107">B218*0.55</f>
        <v>5.0294372549019615</v>
      </c>
      <c r="C380" s="413">
        <f t="shared" si="107"/>
        <v>5.0321991176470577</v>
      </c>
      <c r="D380" s="413">
        <f t="shared" si="107"/>
        <v>4.9662924019607848</v>
      </c>
      <c r="E380" s="413">
        <f t="shared" si="107"/>
        <v>4.9240065686274512</v>
      </c>
      <c r="F380" s="413">
        <f t="shared" si="107"/>
        <v>4.7653989705882349</v>
      </c>
      <c r="G380" s="413">
        <f t="shared" si="107"/>
        <v>4.6678915196078421</v>
      </c>
      <c r="H380" s="413">
        <f t="shared" si="107"/>
        <v>4.6059205392156866</v>
      </c>
      <c r="I380" s="413">
        <f t="shared" si="107"/>
        <v>4.7843416176470601</v>
      </c>
      <c r="J380" s="413">
        <f t="shared" si="107"/>
        <v>4.803961519607844</v>
      </c>
      <c r="K380" s="413">
        <f t="shared" si="107"/>
        <v>4.67049</v>
      </c>
      <c r="L380" s="413">
        <f t="shared" si="107"/>
        <v>4.5795065196078433</v>
      </c>
      <c r="M380" s="414">
        <f t="shared" si="107"/>
        <v>4.6008826470588238</v>
      </c>
      <c r="N380" s="369"/>
      <c r="O380" s="415" t="s">
        <v>240</v>
      </c>
      <c r="P380" s="413">
        <f>P218*0.55</f>
        <v>5.0086165196078438</v>
      </c>
      <c r="Q380" s="413">
        <f>Q218*0.55</f>
        <v>4.7829817156862742</v>
      </c>
      <c r="R380" s="413">
        <f>R218*0.55</f>
        <v>4.7417408823529419</v>
      </c>
      <c r="S380" s="413">
        <f>S218*0.55</f>
        <v>4.619815049019607</v>
      </c>
      <c r="T380" s="369"/>
      <c r="U380" s="415" t="s">
        <v>240</v>
      </c>
      <c r="V380" s="384">
        <f>V218*B516</f>
        <v>4.8016513794117648</v>
      </c>
      <c r="W380" s="385">
        <f>W218*B516</f>
        <v>4.5870374323529415</v>
      </c>
      <c r="X380" s="369"/>
      <c r="Y380" s="389" t="s">
        <v>240</v>
      </c>
      <c r="Z380" s="384">
        <f>Z218*B516</f>
        <v>4.6933340450980401</v>
      </c>
      <c r="AA380" s="225"/>
      <c r="AB380" s="225"/>
    </row>
    <row r="381" spans="1:28" ht="13.5" thickBot="1">
      <c r="A381" s="386" t="s">
        <v>241</v>
      </c>
      <c r="B381" s="387">
        <f t="shared" ref="B381:M381" si="108">B219*0.52</f>
        <v>4.7609405490196073</v>
      </c>
      <c r="C381" s="387">
        <f t="shared" si="108"/>
        <v>4.7835605490196089</v>
      </c>
      <c r="D381" s="387">
        <f t="shared" si="108"/>
        <v>4.637351843137254</v>
      </c>
      <c r="E381" s="387">
        <f t="shared" si="108"/>
        <v>4.6410387450980384</v>
      </c>
      <c r="F381" s="387">
        <f t="shared" si="108"/>
        <v>4.449082274509804</v>
      </c>
      <c r="G381" s="387">
        <f t="shared" si="108"/>
        <v>4.429929960784313</v>
      </c>
      <c r="H381" s="387">
        <f t="shared" si="108"/>
        <v>4.4411553333333327</v>
      </c>
      <c r="I381" s="387">
        <f t="shared" si="108"/>
        <v>4.5292983921568624</v>
      </c>
      <c r="J381" s="387">
        <f t="shared" si="108"/>
        <v>4.586243490196078</v>
      </c>
      <c r="K381" s="387">
        <f t="shared" si="108"/>
        <v>4.4115632549019601</v>
      </c>
      <c r="L381" s="387">
        <f t="shared" si="108"/>
        <v>4.2340673725490205</v>
      </c>
      <c r="M381" s="388">
        <f t="shared" si="108"/>
        <v>4.2818431372549011</v>
      </c>
      <c r="N381" s="369"/>
      <c r="O381" s="386" t="s">
        <v>241</v>
      </c>
      <c r="P381" s="387">
        <f>P219*0.52</f>
        <v>4.7183229803921565</v>
      </c>
      <c r="Q381" s="387">
        <f>Q219*0.52</f>
        <v>4.5003772156862754</v>
      </c>
      <c r="R381" s="387">
        <f>R219*0.52</f>
        <v>4.5237614117647054</v>
      </c>
      <c r="S381" s="387">
        <f>S219*0.52</f>
        <v>4.3170772156862736</v>
      </c>
      <c r="T381" s="369"/>
      <c r="U381" s="386" t="s">
        <v>241</v>
      </c>
      <c r="V381" s="384">
        <f>V219*B517</f>
        <v>4.7351092892156865</v>
      </c>
      <c r="W381" s="385">
        <f>W219*B517</f>
        <v>4.5663361960784314</v>
      </c>
      <c r="X381" s="369"/>
      <c r="Y381" s="389" t="s">
        <v>241</v>
      </c>
      <c r="Z381" s="384">
        <f>Z219*B517</f>
        <v>4.6500379950980397</v>
      </c>
      <c r="AB381" s="225"/>
    </row>
    <row r="382" spans="1:28" ht="13.5" thickBot="1">
      <c r="A382" s="386" t="s">
        <v>242</v>
      </c>
      <c r="B382" s="387">
        <f t="shared" ref="B382:M382" si="109">B220*0.54</f>
        <v>0</v>
      </c>
      <c r="C382" s="387">
        <f t="shared" si="109"/>
        <v>0</v>
      </c>
      <c r="D382" s="387">
        <f t="shared" si="109"/>
        <v>4.1955363529411764</v>
      </c>
      <c r="E382" s="387">
        <f t="shared" si="109"/>
        <v>4.7118176470588233</v>
      </c>
      <c r="F382" s="387">
        <f t="shared" si="109"/>
        <v>4.0948867058823533</v>
      </c>
      <c r="G382" s="387">
        <f t="shared" si="109"/>
        <v>3.5837364705882355</v>
      </c>
      <c r="H382" s="387">
        <f t="shared" si="109"/>
        <v>0</v>
      </c>
      <c r="I382" s="387">
        <f t="shared" si="109"/>
        <v>3.8726470588235298</v>
      </c>
      <c r="J382" s="387">
        <f t="shared" si="109"/>
        <v>4.2677047058823536</v>
      </c>
      <c r="K382" s="387">
        <f t="shared" si="109"/>
        <v>4.0208823529411761</v>
      </c>
      <c r="L382" s="387">
        <f t="shared" si="109"/>
        <v>4.4109047647058821</v>
      </c>
      <c r="M382" s="388">
        <f t="shared" si="109"/>
        <v>3.4358823529411771</v>
      </c>
      <c r="N382" s="369"/>
      <c r="O382" s="386" t="s">
        <v>242</v>
      </c>
      <c r="P382" s="387">
        <f>P220*0.54</f>
        <v>4.1955363529411764</v>
      </c>
      <c r="Q382" s="387">
        <f>Q220*0.54</f>
        <v>3.9887174117647057</v>
      </c>
      <c r="R382" s="387">
        <f>R220*0.54</f>
        <v>3.9991780588235297</v>
      </c>
      <c r="S382" s="387">
        <f>S220*0.54</f>
        <v>3.8984839411764707</v>
      </c>
      <c r="T382" s="369"/>
      <c r="U382" s="386" t="s">
        <v>242</v>
      </c>
      <c r="V382" s="384">
        <f>V220*B518</f>
        <v>4.0061165294117655</v>
      </c>
      <c r="W382" s="385">
        <f>W220*B518</f>
        <v>3.9322889999999999</v>
      </c>
      <c r="X382" s="369"/>
      <c r="Y382" s="389" t="s">
        <v>242</v>
      </c>
      <c r="Z382" s="384">
        <f>Z220*B518</f>
        <v>3.9945488823529414</v>
      </c>
      <c r="AB382" s="225"/>
    </row>
    <row r="383" spans="1:28" ht="13.5" thickBot="1">
      <c r="A383" s="386" t="s">
        <v>98</v>
      </c>
      <c r="B383" s="387">
        <f t="shared" ref="B383:M383" si="110">B221*0.478</f>
        <v>3.2855231588235285</v>
      </c>
      <c r="C383" s="387">
        <f t="shared" si="110"/>
        <v>3.4129668627450975</v>
      </c>
      <c r="D383" s="387">
        <f t="shared" si="110"/>
        <v>3.4445692235294114</v>
      </c>
      <c r="E383" s="387">
        <f t="shared" si="110"/>
        <v>3.4135334333333329</v>
      </c>
      <c r="F383" s="387">
        <f t="shared" si="110"/>
        <v>3.3232650078431369</v>
      </c>
      <c r="G383" s="387">
        <f t="shared" si="110"/>
        <v>3.3069000686274506</v>
      </c>
      <c r="H383" s="387">
        <f t="shared" si="110"/>
        <v>3.3027747411764703</v>
      </c>
      <c r="I383" s="387">
        <f t="shared" si="110"/>
        <v>3.3844560372549015</v>
      </c>
      <c r="J383" s="387">
        <f t="shared" si="110"/>
        <v>3.5024887647058822</v>
      </c>
      <c r="K383" s="387">
        <f t="shared" si="110"/>
        <v>3.3617454137254903</v>
      </c>
      <c r="L383" s="387">
        <f t="shared" si="110"/>
        <v>3.1397500294117644</v>
      </c>
      <c r="M383" s="388">
        <f t="shared" si="110"/>
        <v>3.0675457862745095</v>
      </c>
      <c r="N383" s="369"/>
      <c r="O383" s="386" t="s">
        <v>98</v>
      </c>
      <c r="P383" s="387">
        <f>P221*0.478</f>
        <v>3.3803939745098037</v>
      </c>
      <c r="Q383" s="387">
        <f>Q221*0.478</f>
        <v>3.3426240078431371</v>
      </c>
      <c r="R383" s="387">
        <f>R221*0.478</f>
        <v>3.4001114745098038</v>
      </c>
      <c r="S383" s="387">
        <f>S221*0.478</f>
        <v>3.2156503372549019</v>
      </c>
      <c r="T383" s="369"/>
      <c r="U383" s="386" t="s">
        <v>98</v>
      </c>
      <c r="V383" s="384">
        <f>V221*B519</f>
        <v>3.2686245</v>
      </c>
      <c r="W383" s="385">
        <f>W221*B519</f>
        <v>3.2152270000000001</v>
      </c>
      <c r="X383" s="369"/>
      <c r="Y383" s="389" t="s">
        <v>98</v>
      </c>
      <c r="Z383" s="384">
        <f>Z221*B519</f>
        <v>3.2399964558823533</v>
      </c>
      <c r="AB383" s="225"/>
    </row>
    <row r="384" spans="1:28" ht="13.5" thickBot="1">
      <c r="A384" s="394" t="s">
        <v>243</v>
      </c>
      <c r="B384" s="395">
        <f t="shared" ref="B384:M384" si="111">B222*0.53</f>
        <v>4.0926532450980391</v>
      </c>
      <c r="C384" s="395">
        <f t="shared" si="111"/>
        <v>4.1347627843137253</v>
      </c>
      <c r="D384" s="395">
        <f t="shared" si="111"/>
        <v>4.119478</v>
      </c>
      <c r="E384" s="395">
        <f t="shared" si="111"/>
        <v>4.0572575588235296</v>
      </c>
      <c r="F384" s="395">
        <f t="shared" si="111"/>
        <v>3.9884884999999999</v>
      </c>
      <c r="G384" s="395">
        <f t="shared" si="111"/>
        <v>3.9692609313725491</v>
      </c>
      <c r="H384" s="395">
        <f t="shared" si="111"/>
        <v>3.9708415784313731</v>
      </c>
      <c r="I384" s="395">
        <f t="shared" si="111"/>
        <v>4.0573230294117648</v>
      </c>
      <c r="J384" s="395">
        <f t="shared" si="111"/>
        <v>4.1166918627450979</v>
      </c>
      <c r="K384" s="395">
        <f t="shared" si="111"/>
        <v>4.0068810588235291</v>
      </c>
      <c r="L384" s="395">
        <f t="shared" si="111"/>
        <v>3.9505394607843138</v>
      </c>
      <c r="M384" s="396">
        <f t="shared" si="111"/>
        <v>3.9480759999999999</v>
      </c>
      <c r="N384" s="369"/>
      <c r="O384" s="394" t="s">
        <v>243</v>
      </c>
      <c r="P384" s="395">
        <f>P222*0.53</f>
        <v>4.1157098039215692</v>
      </c>
      <c r="Q384" s="395">
        <f>Q222*0.53</f>
        <v>4.0017208333333336</v>
      </c>
      <c r="R384" s="395">
        <f>R222*0.53</f>
        <v>4.0511672352941179</v>
      </c>
      <c r="S384" s="395">
        <f>S222*0.53</f>
        <v>3.9727043725490199</v>
      </c>
      <c r="T384" s="369"/>
      <c r="U384" s="394" t="s">
        <v>243</v>
      </c>
      <c r="V384" s="384">
        <f>V222*B520</f>
        <v>3.9518932470588237</v>
      </c>
      <c r="W384" s="385">
        <f>W222*B520</f>
        <v>3.9043782470588235</v>
      </c>
      <c r="X384" s="369"/>
      <c r="Y384" s="383" t="s">
        <v>243</v>
      </c>
      <c r="Z384" s="384">
        <f>Z222*B520</f>
        <v>3.927599764705882</v>
      </c>
      <c r="AA384" s="225"/>
      <c r="AB384" s="225"/>
    </row>
    <row r="385" spans="1:28">
      <c r="A385" s="369"/>
      <c r="B385" s="369"/>
      <c r="C385" s="369"/>
      <c r="D385" s="369"/>
      <c r="E385" s="369"/>
      <c r="F385" s="369"/>
      <c r="G385" s="369"/>
      <c r="H385" s="369"/>
      <c r="I385" s="369"/>
      <c r="J385" s="369"/>
      <c r="K385" s="369"/>
      <c r="L385" s="369"/>
      <c r="M385" s="369"/>
      <c r="N385" s="369"/>
      <c r="O385" s="369"/>
      <c r="P385" s="369"/>
      <c r="Q385" s="369"/>
      <c r="R385" s="369"/>
      <c r="S385" s="369"/>
      <c r="T385" s="369"/>
      <c r="U385" s="369"/>
      <c r="V385" s="369"/>
      <c r="W385" s="369"/>
      <c r="X385" s="369"/>
      <c r="Y385" s="369"/>
      <c r="Z385" s="369"/>
      <c r="AA385" s="225"/>
      <c r="AB385" s="225"/>
    </row>
    <row r="386" spans="1:28" ht="16.5" thickBot="1">
      <c r="A386" s="370">
        <v>2008</v>
      </c>
      <c r="B386" s="369"/>
      <c r="C386" s="369"/>
      <c r="D386" s="369"/>
      <c r="E386" s="369"/>
      <c r="F386" s="369"/>
      <c r="G386" s="369"/>
      <c r="H386" s="369"/>
      <c r="I386" s="369"/>
      <c r="J386" s="369"/>
      <c r="K386" s="369"/>
      <c r="L386" s="369"/>
      <c r="M386" s="368" t="s">
        <v>122</v>
      </c>
      <c r="N386" s="369"/>
      <c r="O386" s="370">
        <v>2008</v>
      </c>
      <c r="P386" s="371" t="s">
        <v>217</v>
      </c>
      <c r="Q386" s="371"/>
      <c r="R386" s="371"/>
      <c r="S386" s="371"/>
      <c r="T386" s="369"/>
      <c r="U386" s="370">
        <v>2008</v>
      </c>
      <c r="V386" s="371" t="s">
        <v>218</v>
      </c>
      <c r="W386" s="371"/>
      <c r="X386" s="369"/>
      <c r="Y386" s="370">
        <v>2008</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375"/>
      <c r="Z387" s="377" t="s">
        <v>238</v>
      </c>
      <c r="AA387" s="225"/>
      <c r="AB387" s="225"/>
    </row>
    <row r="388" spans="1:28" ht="13.5" thickBot="1">
      <c r="A388" s="408" t="s">
        <v>239</v>
      </c>
      <c r="B388" s="409">
        <f t="shared" ref="B388:M388" si="112">B226*0.521</f>
        <v>4.152870568627451</v>
      </c>
      <c r="C388" s="409">
        <f t="shared" si="112"/>
        <v>4.2083928235294117</v>
      </c>
      <c r="D388" s="409">
        <f t="shared" si="112"/>
        <v>4.1999035882352942</v>
      </c>
      <c r="E388" s="409">
        <f t="shared" si="112"/>
        <v>4.2024677254901963</v>
      </c>
      <c r="F388" s="409">
        <f t="shared" si="112"/>
        <v>4.2093888529411769</v>
      </c>
      <c r="G388" s="409">
        <f t="shared" si="112"/>
        <v>4.3122761372549014</v>
      </c>
      <c r="H388" s="409">
        <f t="shared" si="112"/>
        <v>4.1137981225490199</v>
      </c>
      <c r="I388" s="409">
        <f t="shared" si="112"/>
        <v>4.1385946578431367</v>
      </c>
      <c r="J388" s="409">
        <f t="shared" si="112"/>
        <v>4.2312350980392157</v>
      </c>
      <c r="K388" s="409">
        <f t="shared" si="112"/>
        <v>4.2179547058823532</v>
      </c>
      <c r="L388" s="409">
        <f t="shared" si="112"/>
        <v>4.169532352941177</v>
      </c>
      <c r="M388" s="409">
        <f t="shared" si="112"/>
        <v>4.2932136666666665</v>
      </c>
      <c r="N388" s="369"/>
      <c r="O388" s="411" t="s">
        <v>239</v>
      </c>
      <c r="P388" s="409">
        <f>P226*0.521</f>
        <v>4.1864342058823532</v>
      </c>
      <c r="Q388" s="409">
        <f>Q226*0.521</f>
        <v>4.2391931176470585</v>
      </c>
      <c r="R388" s="409">
        <f>R226*0.521</f>
        <v>4.1618195098039221</v>
      </c>
      <c r="S388" s="409">
        <f>S226*0.521</f>
        <v>4.223726568627451</v>
      </c>
      <c r="T388" s="369"/>
      <c r="U388" s="411" t="s">
        <v>239</v>
      </c>
      <c r="V388" s="384">
        <f>V226*B514</f>
        <v>4.1007601470588231</v>
      </c>
      <c r="W388" s="384">
        <f>W226*B514</f>
        <v>4.0820955882352941</v>
      </c>
      <c r="X388" s="369"/>
      <c r="Y388" s="383" t="s">
        <v>239</v>
      </c>
      <c r="Z388" s="384">
        <f>Z226*B514</f>
        <v>4.0916590000000008</v>
      </c>
      <c r="AA388" s="225"/>
      <c r="AB388" s="225"/>
    </row>
    <row r="389" spans="1:28" ht="15" customHeight="1" thickBot="1">
      <c r="A389" s="412" t="s">
        <v>240</v>
      </c>
      <c r="B389" s="413">
        <f t="shared" ref="B389:M389" si="113">B227*0.55</f>
        <v>4.8520967647058821</v>
      </c>
      <c r="C389" s="413">
        <f t="shared" si="113"/>
        <v>4.8123775980392161</v>
      </c>
      <c r="D389" s="413">
        <f t="shared" si="113"/>
        <v>4.7612426960784324</v>
      </c>
      <c r="E389" s="413">
        <f t="shared" si="113"/>
        <v>4.7906908823529415</v>
      </c>
      <c r="F389" s="413">
        <f t="shared" si="113"/>
        <v>4.7790076960784322</v>
      </c>
      <c r="G389" s="413">
        <f t="shared" si="113"/>
        <v>4.8675835784313737</v>
      </c>
      <c r="H389" s="413">
        <f t="shared" si="113"/>
        <v>4.7231325490196081</v>
      </c>
      <c r="I389" s="413">
        <f t="shared" si="113"/>
        <v>4.7839695588235296</v>
      </c>
      <c r="J389" s="413">
        <f t="shared" si="113"/>
        <v>4.8680359803921576</v>
      </c>
      <c r="K389" s="413">
        <f t="shared" si="113"/>
        <v>4.9016199509803924</v>
      </c>
      <c r="L389" s="413">
        <f t="shared" si="113"/>
        <v>4.9018820098039226</v>
      </c>
      <c r="M389" s="413">
        <f t="shared" si="113"/>
        <v>5.0363322058823528</v>
      </c>
      <c r="N389" s="369"/>
      <c r="O389" s="415" t="s">
        <v>240</v>
      </c>
      <c r="P389" s="413">
        <f>P227*0.55</f>
        <v>4.809442647058825</v>
      </c>
      <c r="Q389" s="413">
        <f>Q227*0.55</f>
        <v>4.811890686274511</v>
      </c>
      <c r="R389" s="413">
        <f>R227*0.55</f>
        <v>4.7917596078431375</v>
      </c>
      <c r="S389" s="413">
        <f>S227*0.55</f>
        <v>4.9414874019607851</v>
      </c>
      <c r="T389" s="369"/>
      <c r="U389" s="415" t="s">
        <v>240</v>
      </c>
      <c r="V389" s="384">
        <f>V227*B516</f>
        <v>4.7144876813725496</v>
      </c>
      <c r="W389" s="384">
        <f>W227*B516</f>
        <v>4.7746849980392163</v>
      </c>
      <c r="X389" s="369"/>
      <c r="Y389" s="389" t="s">
        <v>240</v>
      </c>
      <c r="Z389" s="384">
        <f>Z227*B516</f>
        <v>4.7426192539215686</v>
      </c>
      <c r="AA389" s="225"/>
      <c r="AB389" s="225"/>
    </row>
    <row r="390" spans="1:28" ht="13.5" thickBot="1">
      <c r="A390" s="386" t="s">
        <v>241</v>
      </c>
      <c r="B390" s="387">
        <f t="shared" ref="B390:M390" si="114">B228*0.52</f>
        <v>4.5551862352941175</v>
      </c>
      <c r="C390" s="387">
        <f t="shared" si="114"/>
        <v>4.481780588235293</v>
      </c>
      <c r="D390" s="387">
        <f t="shared" si="114"/>
        <v>4.4206158431372549</v>
      </c>
      <c r="E390" s="387">
        <f t="shared" si="114"/>
        <v>4.4943008627450984</v>
      </c>
      <c r="F390" s="387">
        <f t="shared" si="114"/>
        <v>4.5509370196078427</v>
      </c>
      <c r="G390" s="387">
        <f t="shared" si="114"/>
        <v>4.6713476078431375</v>
      </c>
      <c r="H390" s="387">
        <f t="shared" si="114"/>
        <v>4.5304408627450981</v>
      </c>
      <c r="I390" s="387">
        <f t="shared" si="114"/>
        <v>4.600308470588236</v>
      </c>
      <c r="J390" s="387">
        <f t="shared" si="114"/>
        <v>4.6832255294117635</v>
      </c>
      <c r="K390" s="387">
        <f t="shared" si="114"/>
        <v>4.6764058823529409</v>
      </c>
      <c r="L390" s="387">
        <f t="shared" si="114"/>
        <v>4.6680761960784318</v>
      </c>
      <c r="M390" s="387">
        <f t="shared" si="114"/>
        <v>4.6453812549019604</v>
      </c>
      <c r="N390" s="369"/>
      <c r="O390" s="386" t="s">
        <v>241</v>
      </c>
      <c r="P390" s="387">
        <f>P228*0.52</f>
        <v>4.4903376470588237</v>
      </c>
      <c r="Q390" s="387">
        <f>Q228*0.52</f>
        <v>4.5691803529411761</v>
      </c>
      <c r="R390" s="387">
        <f>R228*0.52</f>
        <v>4.6157917254901966</v>
      </c>
      <c r="S390" s="387">
        <f>S228*0.52</f>
        <v>4.6651947843137256</v>
      </c>
      <c r="T390" s="369"/>
      <c r="U390" s="386" t="s">
        <v>241</v>
      </c>
      <c r="V390" s="384">
        <f>V228*B517</f>
        <v>4.664502926470588</v>
      </c>
      <c r="W390" s="384">
        <f>W228*B517</f>
        <v>4.7685887500000002</v>
      </c>
      <c r="X390" s="369"/>
      <c r="Y390" s="389" t="s">
        <v>241</v>
      </c>
      <c r="Z390" s="384">
        <f>Z228*B517</f>
        <v>4.7167608872549014</v>
      </c>
      <c r="AA390" s="225"/>
    </row>
    <row r="391" spans="1:28" ht="13.5" thickBot="1">
      <c r="A391" s="386" t="s">
        <v>242</v>
      </c>
      <c r="B391" s="387">
        <f t="shared" ref="B391:M391" si="115">B229*0.54</f>
        <v>3.9906825882352943</v>
      </c>
      <c r="C391" s="387">
        <f t="shared" si="115"/>
        <v>4.2217681764705883</v>
      </c>
      <c r="D391" s="387">
        <f t="shared" si="115"/>
        <v>4.5317647058823534</v>
      </c>
      <c r="E391" s="387">
        <f t="shared" si="115"/>
        <v>3.3792289411764709</v>
      </c>
      <c r="F391" s="387">
        <f t="shared" si="115"/>
        <v>4.545272117647059</v>
      </c>
      <c r="G391" s="387">
        <f t="shared" si="115"/>
        <v>5.0246470588235299</v>
      </c>
      <c r="H391" s="387">
        <f t="shared" si="115"/>
        <v>4.3036522941176472</v>
      </c>
      <c r="I391" s="387">
        <f t="shared" si="115"/>
        <v>4.2485294117647063</v>
      </c>
      <c r="J391" s="387">
        <f t="shared" si="115"/>
        <v>3.994547294117647</v>
      </c>
      <c r="K391" s="387">
        <f t="shared" si="115"/>
        <v>0</v>
      </c>
      <c r="L391" s="387">
        <f t="shared" si="115"/>
        <v>4.1199114705882351</v>
      </c>
      <c r="M391" s="387">
        <f t="shared" si="115"/>
        <v>4.0796470588235296</v>
      </c>
      <c r="N391" s="369"/>
      <c r="O391" s="386" t="s">
        <v>242</v>
      </c>
      <c r="P391" s="387">
        <f>P229*0.54</f>
        <v>4.0633305882352948</v>
      </c>
      <c r="Q391" s="387">
        <f>Q229*0.54</f>
        <v>3.6811498235294122</v>
      </c>
      <c r="R391" s="387">
        <f>R229*0.54</f>
        <v>4.1871547058823531</v>
      </c>
      <c r="S391" s="387">
        <f>S229*0.54</f>
        <v>4.1151001764705883</v>
      </c>
      <c r="T391" s="369"/>
      <c r="U391" s="386" t="s">
        <v>242</v>
      </c>
      <c r="V391" s="384">
        <f>V229*B518</f>
        <v>3.9633940588235297</v>
      </c>
      <c r="W391" s="384">
        <f>W229*B518</f>
        <v>4.1644905882352941</v>
      </c>
      <c r="X391" s="369"/>
      <c r="Y391" s="389" t="s">
        <v>242</v>
      </c>
      <c r="Z391" s="384">
        <f>Z229*B518</f>
        <v>4.0231032352941174</v>
      </c>
    </row>
    <row r="392" spans="1:28" ht="13.5" thickBot="1">
      <c r="A392" s="386" t="s">
        <v>98</v>
      </c>
      <c r="B392" s="387">
        <f t="shared" ref="B392:M392" si="116">B230*0.478</f>
        <v>3.2654776196078434</v>
      </c>
      <c r="C392" s="387">
        <f t="shared" si="116"/>
        <v>3.352321784313725</v>
      </c>
      <c r="D392" s="387">
        <f t="shared" si="116"/>
        <v>3.4245860117647058</v>
      </c>
      <c r="E392" s="387">
        <f t="shared" si="116"/>
        <v>3.4448972627450978</v>
      </c>
      <c r="F392" s="387">
        <f t="shared" si="116"/>
        <v>3.4676106980392154</v>
      </c>
      <c r="G392" s="387">
        <f t="shared" si="116"/>
        <v>3.5857587078431368</v>
      </c>
      <c r="H392" s="387">
        <f t="shared" si="116"/>
        <v>3.3936355117647063</v>
      </c>
      <c r="I392" s="387">
        <f t="shared" si="116"/>
        <v>3.3838908725490193</v>
      </c>
      <c r="J392" s="387">
        <f t="shared" si="116"/>
        <v>3.4532374254901956</v>
      </c>
      <c r="K392" s="387">
        <f t="shared" si="116"/>
        <v>3.4278776509803919</v>
      </c>
      <c r="L392" s="387">
        <f t="shared" si="116"/>
        <v>3.2937100803921564</v>
      </c>
      <c r="M392" s="387">
        <f t="shared" si="116"/>
        <v>3.3733467549019602</v>
      </c>
      <c r="N392" s="369"/>
      <c r="O392" s="386" t="s">
        <v>98</v>
      </c>
      <c r="P392" s="387">
        <f>P230*0.478</f>
        <v>3.3422744117647056</v>
      </c>
      <c r="Q392" s="387">
        <f>Q230*0.478</f>
        <v>3.4955146509803918</v>
      </c>
      <c r="R392" s="387">
        <f>R230*0.478</f>
        <v>3.4111790490196081</v>
      </c>
      <c r="S392" s="387">
        <f>S230*0.478</f>
        <v>3.3692753196078429</v>
      </c>
      <c r="T392" s="369"/>
      <c r="U392" s="386" t="s">
        <v>98</v>
      </c>
      <c r="V392" s="384">
        <f>V230*B519</f>
        <v>3.3304695000000004</v>
      </c>
      <c r="W392" s="384">
        <f>W230*B519</f>
        <v>3.2969161029411764</v>
      </c>
      <c r="X392" s="369"/>
      <c r="Y392" s="389" t="s">
        <v>98</v>
      </c>
      <c r="Z392" s="384">
        <f>Z230*B519</f>
        <v>3.3132284852941178</v>
      </c>
    </row>
    <row r="393" spans="1:28" ht="13.5" thickBot="1">
      <c r="A393" s="394" t="s">
        <v>243</v>
      </c>
      <c r="B393" s="395">
        <f t="shared" ref="B393:M393" si="117">B231*0.53</f>
        <v>4.067751039215687</v>
      </c>
      <c r="C393" s="395">
        <f t="shared" si="117"/>
        <v>4.1146492843137255</v>
      </c>
      <c r="D393" s="395">
        <f t="shared" si="117"/>
        <v>4.1506877254901964</v>
      </c>
      <c r="E393" s="395">
        <f t="shared" si="117"/>
        <v>4.1380861960784312</v>
      </c>
      <c r="F393" s="395">
        <f t="shared" si="117"/>
        <v>4.1518474901960785</v>
      </c>
      <c r="G393" s="395">
        <f t="shared" si="117"/>
        <v>4.2015485000000004</v>
      </c>
      <c r="H393" s="395">
        <f t="shared" si="117"/>
        <v>4.0835341274509807</v>
      </c>
      <c r="I393" s="395">
        <f t="shared" si="117"/>
        <v>4.066513333333333</v>
      </c>
      <c r="J393" s="395">
        <f t="shared" si="117"/>
        <v>4.1418060686274512</v>
      </c>
      <c r="K393" s="395">
        <f t="shared" si="117"/>
        <v>4.1334518137254896</v>
      </c>
      <c r="L393" s="395">
        <f t="shared" si="117"/>
        <v>4.1090645392156864</v>
      </c>
      <c r="M393" s="395">
        <f t="shared" si="117"/>
        <v>4.1966314509803926</v>
      </c>
      <c r="N393" s="369"/>
      <c r="O393" s="394" t="s">
        <v>243</v>
      </c>
      <c r="P393" s="395">
        <f>P231*0.53</f>
        <v>4.1107631372549021</v>
      </c>
      <c r="Q393" s="395">
        <f>Q231*0.53</f>
        <v>4.1616187156862745</v>
      </c>
      <c r="R393" s="395">
        <f>R231*0.53</f>
        <v>4.0993629411764703</v>
      </c>
      <c r="S393" s="395">
        <f>S231*0.53</f>
        <v>4.1431892647058826</v>
      </c>
      <c r="T393" s="369"/>
      <c r="U393" s="394" t="s">
        <v>243</v>
      </c>
      <c r="V393" s="384">
        <f>V231*B520</f>
        <v>4.028483329411765</v>
      </c>
      <c r="W393" s="384">
        <f>W231*B520</f>
        <v>4.0142376823529418</v>
      </c>
      <c r="X393" s="369"/>
      <c r="Y393" s="383" t="s">
        <v>243</v>
      </c>
      <c r="Z393" s="384">
        <f>Z231*B520</f>
        <v>4.0214212117647063</v>
      </c>
      <c r="AA393" s="225"/>
    </row>
    <row r="394" spans="1:28">
      <c r="A394" s="401"/>
      <c r="B394" s="416"/>
      <c r="C394" s="416"/>
      <c r="D394" s="416"/>
      <c r="E394" s="416"/>
      <c r="F394" s="416"/>
      <c r="G394" s="416"/>
      <c r="H394" s="416"/>
      <c r="I394" s="416"/>
      <c r="J394" s="416"/>
      <c r="K394" s="416"/>
      <c r="L394" s="416"/>
      <c r="M394" s="416"/>
      <c r="N394" s="369"/>
      <c r="O394" s="369"/>
      <c r="P394" s="369"/>
      <c r="Q394" s="369"/>
      <c r="R394" s="369"/>
      <c r="S394" s="369"/>
      <c r="T394" s="369"/>
      <c r="U394" s="369"/>
      <c r="V394" s="369"/>
      <c r="W394" s="369"/>
      <c r="X394" s="369"/>
      <c r="Y394" s="369"/>
      <c r="Z394" s="416"/>
      <c r="AA394" s="225"/>
    </row>
    <row r="395" spans="1:28" ht="16.5" thickBot="1">
      <c r="A395" s="370">
        <v>2009</v>
      </c>
      <c r="B395" s="369"/>
      <c r="C395" s="369" t="s">
        <v>250</v>
      </c>
      <c r="D395" s="369"/>
      <c r="E395" s="369"/>
      <c r="F395" s="369"/>
      <c r="G395" s="369"/>
      <c r="H395" s="369"/>
      <c r="I395" s="369"/>
      <c r="J395" s="369"/>
      <c r="K395" s="369"/>
      <c r="L395" s="369"/>
      <c r="M395" s="368" t="s">
        <v>122</v>
      </c>
      <c r="N395" s="369"/>
      <c r="O395" s="370">
        <v>2009</v>
      </c>
      <c r="P395" s="371" t="s">
        <v>217</v>
      </c>
      <c r="Q395" s="371"/>
      <c r="R395" s="371"/>
      <c r="S395" s="371"/>
      <c r="T395" s="369"/>
      <c r="U395" s="370">
        <v>2009</v>
      </c>
      <c r="V395" s="371" t="s">
        <v>218</v>
      </c>
      <c r="W395" s="371"/>
      <c r="X395" s="369"/>
      <c r="Y395" s="370">
        <v>2009</v>
      </c>
      <c r="Z395" s="369"/>
      <c r="AA395" s="225"/>
    </row>
    <row r="396" spans="1:28" ht="13.5" thickBot="1">
      <c r="A396" s="375"/>
      <c r="B396" s="403" t="s">
        <v>220</v>
      </c>
      <c r="C396" s="403" t="s">
        <v>221</v>
      </c>
      <c r="D396" s="403" t="s">
        <v>222</v>
      </c>
      <c r="E396" s="403" t="s">
        <v>223</v>
      </c>
      <c r="F396" s="403" t="s">
        <v>224</v>
      </c>
      <c r="G396" s="403" t="s">
        <v>225</v>
      </c>
      <c r="H396" s="403" t="s">
        <v>226</v>
      </c>
      <c r="I396" s="403" t="s">
        <v>227</v>
      </c>
      <c r="J396" s="403" t="s">
        <v>228</v>
      </c>
      <c r="K396" s="403" t="s">
        <v>229</v>
      </c>
      <c r="L396" s="403" t="s">
        <v>230</v>
      </c>
      <c r="M396" s="404" t="s">
        <v>231</v>
      </c>
      <c r="N396" s="369"/>
      <c r="O396" s="407"/>
      <c r="P396" s="403" t="s">
        <v>232</v>
      </c>
      <c r="Q396" s="403" t="s">
        <v>233</v>
      </c>
      <c r="R396" s="403" t="s">
        <v>234</v>
      </c>
      <c r="S396" s="404" t="s">
        <v>235</v>
      </c>
      <c r="T396" s="369"/>
      <c r="U396" s="407"/>
      <c r="V396" s="403" t="s">
        <v>236</v>
      </c>
      <c r="W396" s="404" t="s">
        <v>237</v>
      </c>
      <c r="X396" s="369"/>
      <c r="Y396" s="375"/>
      <c r="Z396" s="377" t="s">
        <v>238</v>
      </c>
      <c r="AA396" s="225"/>
    </row>
    <row r="397" spans="1:28" ht="13.5" thickBot="1">
      <c r="A397" s="408" t="s">
        <v>239</v>
      </c>
      <c r="B397" s="409">
        <f t="shared" ref="B397:M397" si="118">B235*0.521</f>
        <v>4.5135353725490202</v>
      </c>
      <c r="C397" s="409">
        <f t="shared" si="118"/>
        <v>4.7563060490196083</v>
      </c>
      <c r="D397" s="409">
        <f t="shared" si="118"/>
        <v>4.9364254539215686</v>
      </c>
      <c r="E397" s="409">
        <f t="shared" si="118"/>
        <v>4.8365119558823535</v>
      </c>
      <c r="F397" s="409">
        <f t="shared" si="118"/>
        <v>4.911448100980393</v>
      </c>
      <c r="G397" s="409">
        <f t="shared" si="118"/>
        <v>5.055837632352941</v>
      </c>
      <c r="H397" s="409">
        <f t="shared" si="118"/>
        <v>4.929867494117647</v>
      </c>
      <c r="I397" s="409">
        <f t="shared" si="118"/>
        <v>4.830303372549019</v>
      </c>
      <c r="J397" s="409">
        <f t="shared" si="118"/>
        <v>4.7876171274509804</v>
      </c>
      <c r="K397" s="409">
        <f t="shared" si="118"/>
        <v>4.5930246490196085</v>
      </c>
      <c r="L397" s="409">
        <f t="shared" si="118"/>
        <v>4.6452084176470585</v>
      </c>
      <c r="M397" s="409">
        <f t="shared" si="118"/>
        <v>4.7332339215686279</v>
      </c>
      <c r="N397" s="369"/>
      <c r="O397" s="411" t="s">
        <v>239</v>
      </c>
      <c r="P397" s="409">
        <f>P235*0.521</f>
        <v>4.7483940000000002</v>
      </c>
      <c r="Q397" s="409">
        <f>Q235*0.521</f>
        <v>4.9282564803921574</v>
      </c>
      <c r="R397" s="409">
        <f>R235*0.521</f>
        <v>4.8512199901960784</v>
      </c>
      <c r="S397" s="409">
        <f>S235*0.521</f>
        <v>4.6581026568627451</v>
      </c>
      <c r="T397" s="369"/>
      <c r="U397" s="411" t="s">
        <v>239</v>
      </c>
      <c r="V397" s="384">
        <f>V235*B514</f>
        <v>4.7136237352941182</v>
      </c>
      <c r="W397" s="384">
        <f>W235*B514</f>
        <v>4.630192411764706</v>
      </c>
      <c r="X397" s="369"/>
      <c r="Y397" s="383" t="s">
        <v>239</v>
      </c>
      <c r="Z397" s="384">
        <f>Z235*B514</f>
        <v>4.672059676470588</v>
      </c>
      <c r="AA397" s="225"/>
    </row>
    <row r="398" spans="1:28" ht="13.5" thickBot="1">
      <c r="A398" s="412" t="s">
        <v>240</v>
      </c>
      <c r="B398" s="413">
        <f t="shared" ref="B398:M398" si="119">B236*0.55</f>
        <v>5.2326158823529418</v>
      </c>
      <c r="C398" s="413">
        <f t="shared" si="119"/>
        <v>5.4548563235294116</v>
      </c>
      <c r="D398" s="413">
        <f t="shared" si="119"/>
        <v>5.6384781372549018</v>
      </c>
      <c r="E398" s="413">
        <f t="shared" si="119"/>
        <v>5.5708820588235302</v>
      </c>
      <c r="F398" s="413">
        <f t="shared" si="119"/>
        <v>5.6677645588235297</v>
      </c>
      <c r="G398" s="413">
        <f t="shared" si="119"/>
        <v>5.8274640686274521</v>
      </c>
      <c r="H398" s="413">
        <f t="shared" si="119"/>
        <v>5.7441541666666671</v>
      </c>
      <c r="I398" s="413">
        <f t="shared" si="119"/>
        <v>5.7371174019607851</v>
      </c>
      <c r="J398" s="413">
        <f t="shared" si="119"/>
        <v>5.6741569607843152</v>
      </c>
      <c r="K398" s="413">
        <f t="shared" si="119"/>
        <v>5.5205441176470602</v>
      </c>
      <c r="L398" s="413">
        <f t="shared" si="119"/>
        <v>5.6170502450980395</v>
      </c>
      <c r="M398" s="413">
        <f t="shared" si="119"/>
        <v>5.6718642156862744</v>
      </c>
      <c r="N398" s="369"/>
      <c r="O398" s="415" t="s">
        <v>240</v>
      </c>
      <c r="P398" s="413">
        <f>P236*0.55</f>
        <v>5.4569279901960783</v>
      </c>
      <c r="Q398" s="413">
        <f>Q236*0.55</f>
        <v>5.683172107843137</v>
      </c>
      <c r="R398" s="413">
        <f>R236*0.55</f>
        <v>5.7165317647058815</v>
      </c>
      <c r="S398" s="413">
        <f>S236*0.55</f>
        <v>5.6067177941176478</v>
      </c>
      <c r="T398" s="369"/>
      <c r="U398" s="415" t="s">
        <v>240</v>
      </c>
      <c r="V398" s="384">
        <f>V236*B516</f>
        <v>5.459579615686275</v>
      </c>
      <c r="W398" s="384">
        <f>W236*B516</f>
        <v>5.5508449980392163</v>
      </c>
      <c r="X398" s="369"/>
      <c r="Y398" s="389" t="s">
        <v>240</v>
      </c>
      <c r="Z398" s="384">
        <f>Z236*B516</f>
        <v>5.5027154686274509</v>
      </c>
      <c r="AA398" s="225"/>
    </row>
    <row r="399" spans="1:28" ht="13.5" thickBot="1">
      <c r="A399" s="386" t="s">
        <v>241</v>
      </c>
      <c r="B399" s="387">
        <f t="shared" ref="B399:M399" si="120">B237*0.52</f>
        <v>4.964140235294118</v>
      </c>
      <c r="C399" s="387">
        <f t="shared" si="120"/>
        <v>5.1959577647058826</v>
      </c>
      <c r="D399" s="387">
        <f t="shared" si="120"/>
        <v>5.4454726274509806</v>
      </c>
      <c r="E399" s="387">
        <f t="shared" si="120"/>
        <v>5.4134829411764693</v>
      </c>
      <c r="F399" s="387">
        <f t="shared" si="120"/>
        <v>5.4944408235294118</v>
      </c>
      <c r="G399" s="387">
        <f t="shared" si="120"/>
        <v>5.6385695294117655</v>
      </c>
      <c r="H399" s="387">
        <f t="shared" si="120"/>
        <v>5.5495037254901955</v>
      </c>
      <c r="I399" s="387">
        <f t="shared" si="120"/>
        <v>5.5690735686274504</v>
      </c>
      <c r="J399" s="387">
        <f t="shared" si="120"/>
        <v>5.5485289803921578</v>
      </c>
      <c r="K399" s="387">
        <f t="shared" si="120"/>
        <v>5.4422210980392167</v>
      </c>
      <c r="L399" s="387">
        <f t="shared" si="120"/>
        <v>5.4373330980392156</v>
      </c>
      <c r="M399" s="387">
        <f t="shared" si="120"/>
        <v>5.4507475686274516</v>
      </c>
      <c r="N399" s="369"/>
      <c r="O399" s="386" t="s">
        <v>241</v>
      </c>
      <c r="P399" s="387">
        <f>P237*0.52</f>
        <v>5.2660838431372561</v>
      </c>
      <c r="Q399" s="387">
        <f>Q237*0.52</f>
        <v>5.5158811372549019</v>
      </c>
      <c r="R399" s="387">
        <f>R237*0.52</f>
        <v>5.552939294117647</v>
      </c>
      <c r="S399" s="387">
        <f>S237*0.52</f>
        <v>5.4438850980392157</v>
      </c>
      <c r="T399" s="369"/>
      <c r="U399" s="386" t="s">
        <v>241</v>
      </c>
      <c r="V399" s="384">
        <f>V237*B517</f>
        <v>5.5558926519607841</v>
      </c>
      <c r="W399" s="384">
        <f>W237*B517</f>
        <v>5.655425205882354</v>
      </c>
      <c r="X399" s="369"/>
      <c r="Y399" s="389" t="s">
        <v>241</v>
      </c>
      <c r="Z399" s="384">
        <f>Z237*B517</f>
        <v>5.612713848039216</v>
      </c>
      <c r="AA399" s="225"/>
    </row>
    <row r="400" spans="1:28" ht="13.5" thickBot="1">
      <c r="A400" s="386" t="s">
        <v>242</v>
      </c>
      <c r="B400" s="387">
        <f t="shared" ref="B400:M400" si="121">B238*0.54</f>
        <v>3.8101764705882353</v>
      </c>
      <c r="C400" s="387">
        <f t="shared" si="121"/>
        <v>4.5054661764705886</v>
      </c>
      <c r="D400" s="387">
        <f t="shared" si="121"/>
        <v>0</v>
      </c>
      <c r="E400" s="387">
        <f t="shared" si="121"/>
        <v>0</v>
      </c>
      <c r="F400" s="387">
        <f t="shared" si="121"/>
        <v>4.32</v>
      </c>
      <c r="G400" s="387">
        <f t="shared" si="121"/>
        <v>0</v>
      </c>
      <c r="H400" s="387">
        <f t="shared" si="121"/>
        <v>0</v>
      </c>
      <c r="I400" s="387">
        <f t="shared" si="121"/>
        <v>0</v>
      </c>
      <c r="J400" s="387">
        <f t="shared" si="121"/>
        <v>4.0240588235294119</v>
      </c>
      <c r="K400" s="387">
        <f t="shared" si="121"/>
        <v>4.5690633529411766</v>
      </c>
      <c r="L400" s="387">
        <f t="shared" si="121"/>
        <v>4.5091800000000006</v>
      </c>
      <c r="M400" s="387">
        <f t="shared" si="121"/>
        <v>0</v>
      </c>
      <c r="N400" s="369"/>
      <c r="O400" s="386" t="s">
        <v>242</v>
      </c>
      <c r="P400" s="387">
        <f>P238*0.54</f>
        <v>4.4602771764705897</v>
      </c>
      <c r="Q400" s="387">
        <f>Q238*0.54</f>
        <v>4.32</v>
      </c>
      <c r="R400" s="387">
        <f>R238*0.54</f>
        <v>4.0240588235294119</v>
      </c>
      <c r="S400" s="387">
        <f>S238*0.54</f>
        <v>4.5624414705882348</v>
      </c>
      <c r="T400" s="369"/>
      <c r="U400" s="386" t="s">
        <v>242</v>
      </c>
      <c r="V400" s="384">
        <f>V238*B518</f>
        <v>4.4158944705882357</v>
      </c>
      <c r="W400" s="384">
        <f>W238*B518</f>
        <v>4.2385865294117648</v>
      </c>
      <c r="X400" s="369"/>
      <c r="Y400" s="389" t="s">
        <v>242</v>
      </c>
      <c r="Z400" s="384">
        <f>Z238*B518</f>
        <v>4.3893974117647065</v>
      </c>
      <c r="AA400" s="225"/>
    </row>
    <row r="401" spans="1:28" ht="13.5" thickBot="1">
      <c r="A401" s="386" t="s">
        <v>98</v>
      </c>
      <c r="B401" s="387">
        <f t="shared" ref="B401:M401" si="122">B239*0.478</f>
        <v>3.5871725568627446</v>
      </c>
      <c r="C401" s="387">
        <f t="shared" si="122"/>
        <v>3.7541398313725485</v>
      </c>
      <c r="D401" s="387">
        <f t="shared" si="122"/>
        <v>3.977840082352941</v>
      </c>
      <c r="E401" s="387">
        <f t="shared" si="122"/>
        <v>3.9315935823529418</v>
      </c>
      <c r="F401" s="387">
        <f t="shared" si="122"/>
        <v>3.9637512666666663</v>
      </c>
      <c r="G401" s="387">
        <f t="shared" si="122"/>
        <v>4.090658392156862</v>
      </c>
      <c r="H401" s="387">
        <f t="shared" si="122"/>
        <v>3.918549805882352</v>
      </c>
      <c r="I401" s="387">
        <f t="shared" si="122"/>
        <v>3.790322556862745</v>
      </c>
      <c r="J401" s="387">
        <f t="shared" si="122"/>
        <v>3.7137122784313723</v>
      </c>
      <c r="K401" s="387">
        <f t="shared" si="122"/>
        <v>3.5185294137254899</v>
      </c>
      <c r="L401" s="387">
        <f t="shared" si="122"/>
        <v>3.5062523117647055</v>
      </c>
      <c r="M401" s="387">
        <f t="shared" si="122"/>
        <v>3.5216626568627452</v>
      </c>
      <c r="N401" s="369"/>
      <c r="O401" s="386" t="s">
        <v>98</v>
      </c>
      <c r="P401" s="387">
        <f>P239*0.478</f>
        <v>3.7790019235294117</v>
      </c>
      <c r="Q401" s="387">
        <f>Q239*0.478</f>
        <v>3.9903088529411757</v>
      </c>
      <c r="R401" s="387">
        <f>R239*0.478</f>
        <v>3.8072320411764706</v>
      </c>
      <c r="S401" s="387">
        <f>S239*0.478</f>
        <v>3.5153661784313721</v>
      </c>
      <c r="T401" s="369"/>
      <c r="U401" s="386" t="s">
        <v>98</v>
      </c>
      <c r="V401" s="384">
        <f>V239*B519</f>
        <v>3.7893187352941173</v>
      </c>
      <c r="W401" s="384">
        <f>W239*B519</f>
        <v>3.5650013676470591</v>
      </c>
      <c r="X401" s="369"/>
      <c r="Y401" s="389" t="s">
        <v>98</v>
      </c>
      <c r="Z401" s="384">
        <f>Z239*B519</f>
        <v>3.6707204852941175</v>
      </c>
      <c r="AA401" s="225"/>
    </row>
    <row r="402" spans="1:28" ht="13.5" thickBot="1">
      <c r="A402" s="394" t="s">
        <v>243</v>
      </c>
      <c r="B402" s="395">
        <f t="shared" ref="B402:M402" si="123">B240*0.53</f>
        <v>4.3545844411764705</v>
      </c>
      <c r="C402" s="395">
        <f t="shared" si="123"/>
        <v>4.5082719705882353</v>
      </c>
      <c r="D402" s="395">
        <f t="shared" si="123"/>
        <v>4.7163624411764706</v>
      </c>
      <c r="E402" s="395">
        <f t="shared" si="123"/>
        <v>4.7088120196078425</v>
      </c>
      <c r="F402" s="395">
        <f t="shared" si="123"/>
        <v>4.7191813137254908</v>
      </c>
      <c r="G402" s="395">
        <f t="shared" si="123"/>
        <v>4.8328886568627452</v>
      </c>
      <c r="H402" s="395">
        <f t="shared" si="123"/>
        <v>4.7853211568627447</v>
      </c>
      <c r="I402" s="395">
        <f t="shared" si="123"/>
        <v>4.7701049607843142</v>
      </c>
      <c r="J402" s="395">
        <f t="shared" si="123"/>
        <v>4.7611256176470595</v>
      </c>
      <c r="K402" s="395">
        <f t="shared" si="123"/>
        <v>4.6369549313725491</v>
      </c>
      <c r="L402" s="395">
        <f t="shared" si="123"/>
        <v>4.677624637254902</v>
      </c>
      <c r="M402" s="395">
        <f t="shared" si="123"/>
        <v>4.7028552352941189</v>
      </c>
      <c r="N402" s="369"/>
      <c r="O402" s="394" t="s">
        <v>243</v>
      </c>
      <c r="P402" s="395">
        <f>P240*0.53</f>
        <v>4.5413091568627459</v>
      </c>
      <c r="Q402" s="395">
        <f>Q240*0.53</f>
        <v>4.7468156176470586</v>
      </c>
      <c r="R402" s="395">
        <f>R240*0.53</f>
        <v>4.7720441372549018</v>
      </c>
      <c r="S402" s="395">
        <f>S240*0.53</f>
        <v>4.6714007745098041</v>
      </c>
      <c r="T402" s="369"/>
      <c r="U402" s="394" t="s">
        <v>243</v>
      </c>
      <c r="V402" s="384">
        <f>V240*B520</f>
        <v>4.5290443058823531</v>
      </c>
      <c r="W402" s="384">
        <f>W240*B520</f>
        <v>4.5986992470588239</v>
      </c>
      <c r="X402" s="369"/>
      <c r="Y402" s="383" t="s">
        <v>243</v>
      </c>
      <c r="Z402" s="384">
        <f>Z240*B520</f>
        <v>4.5645931647058822</v>
      </c>
      <c r="AA402" s="225"/>
    </row>
    <row r="403" spans="1:28">
      <c r="AA403" s="225"/>
      <c r="AB403" s="225"/>
    </row>
    <row r="404" spans="1:28" ht="16.5" thickBot="1">
      <c r="A404" s="370">
        <v>2010</v>
      </c>
      <c r="B404" s="369"/>
      <c r="C404" s="369" t="s">
        <v>250</v>
      </c>
      <c r="D404" s="369"/>
      <c r="E404" s="369"/>
      <c r="F404" s="369"/>
      <c r="G404" s="369"/>
      <c r="H404" s="369"/>
      <c r="I404" s="369"/>
      <c r="J404" s="369"/>
      <c r="K404" s="369"/>
      <c r="L404" s="369"/>
      <c r="M404" s="368" t="s">
        <v>122</v>
      </c>
      <c r="N404" s="369"/>
      <c r="O404" s="370">
        <v>2010</v>
      </c>
      <c r="P404" s="371" t="s">
        <v>217</v>
      </c>
      <c r="Q404" s="371"/>
      <c r="R404" s="371"/>
      <c r="S404" s="371"/>
      <c r="T404" s="369"/>
      <c r="U404" s="370">
        <v>2010</v>
      </c>
      <c r="V404" s="371" t="s">
        <v>218</v>
      </c>
      <c r="W404" s="371"/>
      <c r="X404" s="369"/>
      <c r="Y404" s="370">
        <v>2010</v>
      </c>
      <c r="Z404" s="369"/>
      <c r="AA404" s="225"/>
      <c r="AB404" s="225"/>
    </row>
    <row r="405" spans="1:28" ht="13.5" thickBot="1">
      <c r="A405" s="375"/>
      <c r="B405" s="403" t="s">
        <v>220</v>
      </c>
      <c r="C405" s="403" t="s">
        <v>221</v>
      </c>
      <c r="D405" s="403" t="s">
        <v>222</v>
      </c>
      <c r="E405" s="403" t="s">
        <v>223</v>
      </c>
      <c r="F405" s="403" t="s">
        <v>224</v>
      </c>
      <c r="G405" s="403" t="s">
        <v>225</v>
      </c>
      <c r="H405" s="403" t="s">
        <v>226</v>
      </c>
      <c r="I405" s="403" t="s">
        <v>227</v>
      </c>
      <c r="J405" s="403" t="s">
        <v>228</v>
      </c>
      <c r="K405" s="403" t="s">
        <v>229</v>
      </c>
      <c r="L405" s="403" t="s">
        <v>230</v>
      </c>
      <c r="M405" s="404" t="s">
        <v>231</v>
      </c>
      <c r="N405" s="369"/>
      <c r="O405" s="407"/>
      <c r="P405" s="403" t="s">
        <v>232</v>
      </c>
      <c r="Q405" s="403" t="s">
        <v>233</v>
      </c>
      <c r="R405" s="403" t="s">
        <v>234</v>
      </c>
      <c r="S405" s="404" t="s">
        <v>235</v>
      </c>
      <c r="T405" s="369"/>
      <c r="U405" s="407"/>
      <c r="V405" s="403" t="s">
        <v>236</v>
      </c>
      <c r="W405" s="404" t="s">
        <v>237</v>
      </c>
      <c r="X405" s="369"/>
      <c r="Y405" s="407"/>
      <c r="Z405" s="404" t="s">
        <v>238</v>
      </c>
      <c r="AA405" s="225"/>
      <c r="AB405" s="225"/>
    </row>
    <row r="406" spans="1:28" ht="13.5" thickBot="1">
      <c r="A406" s="408" t="s">
        <v>239</v>
      </c>
      <c r="B406" s="409">
        <f t="shared" ref="B406:M406" si="124">B244*0.521</f>
        <v>4.9139494117647056</v>
      </c>
      <c r="C406" s="409">
        <f t="shared" si="124"/>
        <v>4.920982911764705</v>
      </c>
      <c r="D406" s="409">
        <f t="shared" si="124"/>
        <v>4.5725641617647055</v>
      </c>
      <c r="E406" s="409">
        <f t="shared" si="124"/>
        <v>4.5739254019607829</v>
      </c>
      <c r="F406" s="409">
        <f t="shared" si="124"/>
        <v>4.3954318235294121</v>
      </c>
      <c r="G406" s="409">
        <f t="shared" si="124"/>
        <v>4.4029761078431369</v>
      </c>
      <c r="H406" s="409">
        <f t="shared" si="124"/>
        <v>4.3209135000000014</v>
      </c>
      <c r="I406" s="409">
        <f t="shared" si="124"/>
        <v>4.4328008039215687</v>
      </c>
      <c r="J406" s="409">
        <f t="shared" si="124"/>
        <v>4.5098985882352949</v>
      </c>
      <c r="K406" s="409">
        <f t="shared" si="124"/>
        <v>4.5821745686274511</v>
      </c>
      <c r="L406" s="409">
        <f t="shared" si="124"/>
        <v>4.8983194117647058</v>
      </c>
      <c r="M406" s="409">
        <f t="shared" si="124"/>
        <v>5.1640789578431363</v>
      </c>
      <c r="N406" s="369"/>
      <c r="O406" s="411" t="s">
        <v>239</v>
      </c>
      <c r="P406" s="409">
        <f>P244*0.521</f>
        <v>4.7783463921568625</v>
      </c>
      <c r="Q406" s="409">
        <f>Q244*0.521</f>
        <v>4.4481447647058818</v>
      </c>
      <c r="R406" s="409">
        <f>R244*0.521</f>
        <v>4.429490921568628</v>
      </c>
      <c r="S406" s="409">
        <f>S244*0.521</f>
        <v>4.8841441254901969</v>
      </c>
      <c r="T406" s="369"/>
      <c r="U406" s="417" t="s">
        <v>239</v>
      </c>
      <c r="V406" s="387">
        <f>V244*0.521</f>
        <v>4.6009561078431371</v>
      </c>
      <c r="W406" s="387">
        <f>W244*0.521</f>
        <v>4.6667420627450991</v>
      </c>
      <c r="X406" s="369"/>
      <c r="Y406" s="417" t="s">
        <v>239</v>
      </c>
      <c r="Z406" s="387">
        <f>Z244*0.521</f>
        <v>4.6352287137254891</v>
      </c>
      <c r="AA406" s="225"/>
      <c r="AB406" s="225"/>
    </row>
    <row r="407" spans="1:28">
      <c r="A407" s="412" t="s">
        <v>240</v>
      </c>
      <c r="B407" s="413">
        <f t="shared" ref="B407:M407" si="125">B245*0.55</f>
        <v>5.8651094117647053</v>
      </c>
      <c r="C407" s="413">
        <f t="shared" si="125"/>
        <v>5.8214388725490203</v>
      </c>
      <c r="D407" s="413">
        <f t="shared" si="125"/>
        <v>5.3412829411764706</v>
      </c>
      <c r="E407" s="413">
        <f t="shared" si="125"/>
        <v>5.2510818627450995</v>
      </c>
      <c r="F407" s="413">
        <f t="shared" si="125"/>
        <v>4.9639608333333332</v>
      </c>
      <c r="G407" s="413">
        <f t="shared" si="125"/>
        <v>4.9370566666666669</v>
      </c>
      <c r="H407" s="413">
        <f t="shared" si="125"/>
        <v>4.8558890686274525</v>
      </c>
      <c r="I407" s="413">
        <f t="shared" si="125"/>
        <v>5.0192148039215683</v>
      </c>
      <c r="J407" s="413">
        <f t="shared" si="125"/>
        <v>5.1188543137254907</v>
      </c>
      <c r="K407" s="413">
        <f t="shared" si="125"/>
        <v>5.2989329411764707</v>
      </c>
      <c r="L407" s="413">
        <f t="shared" si="125"/>
        <v>5.8200352941176474</v>
      </c>
      <c r="M407" s="413">
        <f t="shared" si="125"/>
        <v>6.1474438235294127</v>
      </c>
      <c r="N407" s="369"/>
      <c r="O407" s="415" t="s">
        <v>240</v>
      </c>
      <c r="P407" s="413">
        <f>P245*0.55</f>
        <v>5.6512208823529422</v>
      </c>
      <c r="Q407" s="413">
        <f>Q245*0.55</f>
        <v>5.032395931372549</v>
      </c>
      <c r="R407" s="413">
        <f>R245*0.55</f>
        <v>5.0113848529411769</v>
      </c>
      <c r="S407" s="413">
        <f>S245*0.55</f>
        <v>5.7714039705882358</v>
      </c>
      <c r="T407" s="369"/>
      <c r="U407" s="417" t="s">
        <v>240</v>
      </c>
      <c r="V407" s="387">
        <f>V245*0.55</f>
        <v>5.3112443137254894</v>
      </c>
      <c r="W407" s="387">
        <f>W245*0.55</f>
        <v>5.4128821568627448</v>
      </c>
      <c r="X407" s="369"/>
      <c r="Y407" s="417" t="s">
        <v>240</v>
      </c>
      <c r="Z407" s="387">
        <f>Z245*0.55</f>
        <v>5.365264019607844</v>
      </c>
      <c r="AA407" s="225"/>
      <c r="AB407" s="225"/>
    </row>
    <row r="408" spans="1:28">
      <c r="A408" s="386" t="s">
        <v>241</v>
      </c>
      <c r="B408" s="387">
        <f t="shared" ref="B408:M408" si="126">B246*0.52</f>
        <v>5.6978887843137267</v>
      </c>
      <c r="C408" s="387">
        <f t="shared" si="126"/>
        <v>5.5825996862745111</v>
      </c>
      <c r="D408" s="387">
        <f t="shared" si="126"/>
        <v>5.0988594901960784</v>
      </c>
      <c r="E408" s="387">
        <f t="shared" si="126"/>
        <v>5.0606440784313724</v>
      </c>
      <c r="F408" s="387">
        <f t="shared" si="126"/>
        <v>4.7536569803921571</v>
      </c>
      <c r="G408" s="387">
        <f t="shared" si="126"/>
        <v>4.7371525882352934</v>
      </c>
      <c r="H408" s="387">
        <f t="shared" si="126"/>
        <v>4.6263043921568636</v>
      </c>
      <c r="I408" s="387">
        <f t="shared" si="126"/>
        <v>4.8531324705882346</v>
      </c>
      <c r="J408" s="387">
        <f t="shared" si="126"/>
        <v>4.967954588235294</v>
      </c>
      <c r="K408" s="387">
        <f t="shared" si="126"/>
        <v>5.1231536862745113</v>
      </c>
      <c r="L408" s="387">
        <f t="shared" si="126"/>
        <v>5.6454692156862745</v>
      </c>
      <c r="M408" s="387">
        <f t="shared" si="126"/>
        <v>5.9156948627450969</v>
      </c>
      <c r="N408" s="369"/>
      <c r="O408" s="386" t="s">
        <v>241</v>
      </c>
      <c r="P408" s="387">
        <f>P246*0.52</f>
        <v>5.4340968627450978</v>
      </c>
      <c r="Q408" s="387">
        <f>Q246*0.52</f>
        <v>4.8110583529411768</v>
      </c>
      <c r="R408" s="387">
        <f>R246*0.52</f>
        <v>4.8175384705882358</v>
      </c>
      <c r="S408" s="387">
        <f>S246*0.52</f>
        <v>5.5746701960784311</v>
      </c>
      <c r="T408" s="369"/>
      <c r="U408" s="417" t="s">
        <v>241</v>
      </c>
      <c r="V408" s="387">
        <f>V246*0.52</f>
        <v>5.0273452156862746</v>
      </c>
      <c r="W408" s="387">
        <f>W246*0.52</f>
        <v>5.1648709411764706</v>
      </c>
      <c r="X408" s="369"/>
      <c r="Y408" s="417" t="s">
        <v>241</v>
      </c>
      <c r="Z408" s="387">
        <f>Z246*0.52</f>
        <v>5.1141892941176472</v>
      </c>
      <c r="AA408" s="225"/>
      <c r="AB408" s="225"/>
    </row>
    <row r="409" spans="1:28">
      <c r="A409" s="386" t="s">
        <v>242</v>
      </c>
      <c r="B409" s="387">
        <f t="shared" ref="B409:M409" si="127">B247*0.54</f>
        <v>0</v>
      </c>
      <c r="C409" s="387">
        <f t="shared" si="127"/>
        <v>5.6901176470588242</v>
      </c>
      <c r="D409" s="387">
        <f t="shared" si="127"/>
        <v>4.9891150588235291</v>
      </c>
      <c r="E409" s="387">
        <f t="shared" si="127"/>
        <v>3.2352352941176474</v>
      </c>
      <c r="F409" s="387">
        <f t="shared" si="127"/>
        <v>4.5564564705882349</v>
      </c>
      <c r="G409" s="387">
        <f t="shared" si="127"/>
        <v>4.3507058823529414</v>
      </c>
      <c r="H409" s="387">
        <f t="shared" si="127"/>
        <v>4.362146470588236</v>
      </c>
      <c r="I409" s="387">
        <f t="shared" si="127"/>
        <v>4.6588870588235309</v>
      </c>
      <c r="J409" s="387">
        <f t="shared" si="127"/>
        <v>4.1306765294117653</v>
      </c>
      <c r="K409" s="387">
        <f t="shared" si="127"/>
        <v>0</v>
      </c>
      <c r="L409" s="387">
        <f t="shared" si="127"/>
        <v>0</v>
      </c>
      <c r="M409" s="387">
        <f t="shared" si="127"/>
        <v>4.369587882352941</v>
      </c>
      <c r="N409" s="369"/>
      <c r="O409" s="386" t="s">
        <v>242</v>
      </c>
      <c r="P409" s="387">
        <f>P247*0.54</f>
        <v>5.0564112352941182</v>
      </c>
      <c r="Q409" s="387">
        <f>Q247*0.54</f>
        <v>4.452709235294118</v>
      </c>
      <c r="R409" s="387">
        <f>R247*0.54</f>
        <v>4.4039710588235295</v>
      </c>
      <c r="S409" s="387">
        <f>S247*0.54</f>
        <v>4.369587882352941</v>
      </c>
      <c r="T409" s="369"/>
      <c r="U409" s="417" t="s">
        <v>242</v>
      </c>
      <c r="V409" s="387">
        <f>V247*0.54</f>
        <v>4.6375157647058822</v>
      </c>
      <c r="W409" s="387">
        <f>W247*0.54</f>
        <v>4.3784052352941174</v>
      </c>
      <c r="X409" s="369"/>
      <c r="Y409" s="417" t="s">
        <v>242</v>
      </c>
      <c r="Z409" s="387">
        <f>Z247*0.54</f>
        <v>4.4787562941176473</v>
      </c>
      <c r="AA409" s="225"/>
      <c r="AB409" s="225"/>
    </row>
    <row r="410" spans="1:28">
      <c r="A410" s="386" t="s">
        <v>98</v>
      </c>
      <c r="B410" s="387">
        <f t="shared" ref="B410:M410" si="128">B248*0.478</f>
        <v>3.680002031372549</v>
      </c>
      <c r="C410" s="387">
        <f t="shared" si="128"/>
        <v>3.7112768215686271</v>
      </c>
      <c r="D410" s="387">
        <f t="shared" si="128"/>
        <v>3.6658935333333331</v>
      </c>
      <c r="E410" s="387">
        <f t="shared" si="128"/>
        <v>3.6718324490196075</v>
      </c>
      <c r="F410" s="387">
        <f t="shared" si="128"/>
        <v>3.6145432117647061</v>
      </c>
      <c r="G410" s="387">
        <f t="shared" si="128"/>
        <v>3.6615160843137251</v>
      </c>
      <c r="H410" s="387">
        <f t="shared" si="128"/>
        <v>3.5867414196078431</v>
      </c>
      <c r="I410" s="387">
        <f t="shared" si="128"/>
        <v>3.5677891882352943</v>
      </c>
      <c r="J410" s="387">
        <f t="shared" si="128"/>
        <v>3.6340399882352941</v>
      </c>
      <c r="K410" s="387">
        <f t="shared" si="128"/>
        <v>3.6145347764705886</v>
      </c>
      <c r="L410" s="387">
        <f t="shared" si="128"/>
        <v>3.646393007843137</v>
      </c>
      <c r="M410" s="387">
        <f t="shared" si="128"/>
        <v>3.7523056235294114</v>
      </c>
      <c r="N410" s="369"/>
      <c r="O410" s="386" t="s">
        <v>98</v>
      </c>
      <c r="P410" s="387">
        <f>P248*0.478</f>
        <v>3.6839464686274508</v>
      </c>
      <c r="Q410" s="387">
        <f>Q248*0.478</f>
        <v>3.6501682705882348</v>
      </c>
      <c r="R410" s="387">
        <f>R248*0.478</f>
        <v>3.6009075588235291</v>
      </c>
      <c r="S410" s="387">
        <f>S248*0.478</f>
        <v>3.6697648647058818</v>
      </c>
      <c r="T410" s="369"/>
      <c r="U410" s="417" t="s">
        <v>98</v>
      </c>
      <c r="V410" s="387">
        <f>V248*0.478</f>
        <v>3.6666386509803917</v>
      </c>
      <c r="W410" s="387">
        <f>W248*0.478</f>
        <v>3.6367181941176465</v>
      </c>
      <c r="X410" s="369"/>
      <c r="Y410" s="417" t="s">
        <v>98</v>
      </c>
      <c r="Z410" s="387">
        <f>Z248*0.478</f>
        <v>3.6516196098039213</v>
      </c>
      <c r="AA410" s="225"/>
    </row>
    <row r="411" spans="1:28" ht="13.5" thickBot="1">
      <c r="A411" s="394" t="s">
        <v>243</v>
      </c>
      <c r="B411" s="395">
        <f t="shared" ref="B411:M411" si="129">B249*0.53</f>
        <v>4.8585484509803925</v>
      </c>
      <c r="C411" s="395">
        <f t="shared" si="129"/>
        <v>4.8892499999999997</v>
      </c>
      <c r="D411" s="395">
        <f t="shared" si="129"/>
        <v>4.5658715392156859</v>
      </c>
      <c r="E411" s="395">
        <f t="shared" si="129"/>
        <v>4.481313676470589</v>
      </c>
      <c r="F411" s="395">
        <f t="shared" si="129"/>
        <v>4.3422068627450985</v>
      </c>
      <c r="G411" s="395">
        <f t="shared" si="129"/>
        <v>4.3678287254901962</v>
      </c>
      <c r="H411" s="395">
        <f t="shared" si="129"/>
        <v>4.3062479215686267</v>
      </c>
      <c r="I411" s="395">
        <f t="shared" si="129"/>
        <v>4.3844764411764716</v>
      </c>
      <c r="J411" s="395">
        <f t="shared" si="129"/>
        <v>4.4617099117647054</v>
      </c>
      <c r="K411" s="395">
        <f t="shared" si="129"/>
        <v>4.4830834607843135</v>
      </c>
      <c r="L411" s="395">
        <f t="shared" si="129"/>
        <v>4.6027018627450991</v>
      </c>
      <c r="M411" s="395">
        <f t="shared" si="129"/>
        <v>4.7827070098039215</v>
      </c>
      <c r="N411" s="369"/>
      <c r="O411" s="394" t="s">
        <v>243</v>
      </c>
      <c r="P411" s="395">
        <f>P249*0.53</f>
        <v>4.7397520686274506</v>
      </c>
      <c r="Q411" s="395">
        <f>Q249*0.53</f>
        <v>4.39095906862745</v>
      </c>
      <c r="R411" s="395">
        <f>R249*0.53</f>
        <v>4.3915706470588232</v>
      </c>
      <c r="S411" s="395">
        <f>S249*0.53</f>
        <v>4.6143083431372549</v>
      </c>
      <c r="T411" s="369"/>
      <c r="U411" s="417" t="s">
        <v>243</v>
      </c>
      <c r="V411" s="387">
        <f>V249*0.53</f>
        <v>4.5509665882352941</v>
      </c>
      <c r="W411" s="387">
        <f>W249*0.53</f>
        <v>4.5054972647058822</v>
      </c>
      <c r="X411" s="369"/>
      <c r="Y411" s="417" t="s">
        <v>243</v>
      </c>
      <c r="Z411" s="387">
        <f>Z249*0.53</f>
        <v>4.5276985490196076</v>
      </c>
    </row>
    <row r="412" spans="1:28">
      <c r="A412" s="244"/>
      <c r="B412" s="230"/>
      <c r="C412" s="230"/>
      <c r="D412" s="230"/>
      <c r="E412" s="230"/>
      <c r="F412" s="230"/>
      <c r="G412" s="230"/>
      <c r="H412" s="230"/>
      <c r="I412" s="230"/>
      <c r="J412" s="230"/>
      <c r="K412" s="230"/>
      <c r="L412" s="230"/>
      <c r="M412" s="230"/>
      <c r="N412" s="246"/>
      <c r="O412" s="244"/>
      <c r="P412" s="230"/>
      <c r="Q412" s="230"/>
      <c r="R412" s="230"/>
      <c r="S412" s="230"/>
      <c r="T412" s="246"/>
      <c r="U412" s="244"/>
      <c r="V412" s="230"/>
      <c r="W412" s="230"/>
      <c r="X412" s="246"/>
      <c r="Y412" s="244"/>
      <c r="Z412" s="230"/>
    </row>
    <row r="413" spans="1:28" ht="16.5" thickBot="1">
      <c r="A413" s="370">
        <v>2011</v>
      </c>
      <c r="B413" s="369"/>
      <c r="C413" s="369" t="s">
        <v>250</v>
      </c>
      <c r="D413" s="369"/>
      <c r="E413" s="369"/>
      <c r="F413" s="369"/>
      <c r="G413" s="369"/>
      <c r="H413" s="369"/>
      <c r="I413" s="369"/>
      <c r="J413" s="369"/>
      <c r="K413" s="369"/>
      <c r="L413" s="369"/>
      <c r="M413" s="368" t="s">
        <v>122</v>
      </c>
      <c r="N413" s="369"/>
      <c r="O413" s="370">
        <v>2011</v>
      </c>
      <c r="P413" s="371" t="s">
        <v>217</v>
      </c>
      <c r="Q413" s="371"/>
      <c r="R413" s="371"/>
      <c r="S413" s="371"/>
      <c r="T413" s="369"/>
      <c r="U413" s="370">
        <v>2011</v>
      </c>
      <c r="V413" s="371" t="s">
        <v>218</v>
      </c>
      <c r="W413" s="371"/>
      <c r="X413" s="369"/>
      <c r="Y413" s="370">
        <v>2011</v>
      </c>
      <c r="Z413" s="369"/>
    </row>
    <row r="414" spans="1:28"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row>
    <row r="415" spans="1:28" ht="13.5" thickBot="1">
      <c r="A415" s="405" t="s">
        <v>239</v>
      </c>
      <c r="B415" s="384">
        <f t="shared" ref="B415:M415" si="130">B253*0.507</f>
        <v>5.1352190882352931</v>
      </c>
      <c r="C415" s="384">
        <f t="shared" si="130"/>
        <v>5.1020523411764698</v>
      </c>
      <c r="D415" s="384">
        <f t="shared" si="130"/>
        <v>5.3706773441176479</v>
      </c>
      <c r="E415" s="384">
        <f t="shared" si="130"/>
        <v>5.4425107941176467</v>
      </c>
      <c r="F415" s="384">
        <f t="shared" si="130"/>
        <v>5.5150117941176475</v>
      </c>
      <c r="G415" s="384">
        <f t="shared" si="130"/>
        <v>5.3647707941176472</v>
      </c>
      <c r="H415" s="384">
        <f t="shared" si="130"/>
        <v>5.501740323529412</v>
      </c>
      <c r="I415" s="384">
        <f t="shared" si="130"/>
        <v>5.734955352941177</v>
      </c>
      <c r="J415" s="384">
        <f t="shared" si="130"/>
        <v>5.9451814117647057</v>
      </c>
      <c r="K415" s="384">
        <f t="shared" si="130"/>
        <v>5.9998280588235291</v>
      </c>
      <c r="L415" s="384">
        <f t="shared" si="130"/>
        <v>6.0711361176470593</v>
      </c>
      <c r="M415" s="384">
        <f t="shared" si="130"/>
        <v>6.2904633235294121</v>
      </c>
      <c r="N415" s="369"/>
      <c r="O415" s="411" t="s">
        <v>239</v>
      </c>
      <c r="P415" s="384">
        <f>P253*0.507</f>
        <v>5.2188025117647063</v>
      </c>
      <c r="Q415" s="384">
        <f>Q253*0.507</f>
        <v>5.4358999117647055</v>
      </c>
      <c r="R415" s="384">
        <f>R253*0.507</f>
        <v>5.7324004705882352</v>
      </c>
      <c r="S415" s="384">
        <f>S253*0.507</f>
        <v>6.1054282058823528</v>
      </c>
      <c r="T415" s="369"/>
      <c r="U415" s="418" t="s">
        <v>239</v>
      </c>
      <c r="V415" s="384">
        <f>V253*0.507</f>
        <v>5.3208109117647062</v>
      </c>
      <c r="W415" s="384">
        <f>W253*0.507</f>
        <v>5.9282814117647051</v>
      </c>
      <c r="X415" s="369"/>
      <c r="Y415" s="419" t="s">
        <v>239</v>
      </c>
      <c r="Z415" s="384">
        <f>Z253*0.507</f>
        <v>5.6275309999999994</v>
      </c>
    </row>
    <row r="416" spans="1:28">
      <c r="A416" s="415" t="s">
        <v>240</v>
      </c>
      <c r="B416" s="390">
        <f t="shared" ref="B416:M416" si="131">B254*0.539</f>
        <v>6.1833234509803932</v>
      </c>
      <c r="C416" s="390">
        <f t="shared" si="131"/>
        <v>6.0110210039215684</v>
      </c>
      <c r="D416" s="390">
        <f t="shared" si="131"/>
        <v>6.3549648303921575</v>
      </c>
      <c r="E416" s="390">
        <f t="shared" si="131"/>
        <v>6.4113547990196089</v>
      </c>
      <c r="F416" s="390">
        <f t="shared" si="131"/>
        <v>6.4004014735294117</v>
      </c>
      <c r="G416" s="390">
        <f t="shared" si="131"/>
        <v>6.1861357627450984</v>
      </c>
      <c r="H416" s="390">
        <f t="shared" si="131"/>
        <v>6.3821536813725492</v>
      </c>
      <c r="I416" s="390">
        <f t="shared" si="131"/>
        <v>6.7674076303921566</v>
      </c>
      <c r="J416" s="390">
        <f t="shared" si="131"/>
        <v>7.0574789352941174</v>
      </c>
      <c r="K416" s="390">
        <f t="shared" si="131"/>
        <v>7.1723789392156867</v>
      </c>
      <c r="L416" s="390">
        <f t="shared" si="131"/>
        <v>7.2262002029411772</v>
      </c>
      <c r="M416" s="390">
        <f t="shared" si="131"/>
        <v>7.3693834392156878</v>
      </c>
      <c r="N416" s="369"/>
      <c r="O416" s="415" t="s">
        <v>240</v>
      </c>
      <c r="P416" s="390">
        <f>P254*0.539</f>
        <v>6.1959217833333335</v>
      </c>
      <c r="Q416" s="390">
        <f>Q254*0.539</f>
        <v>6.324593237254903</v>
      </c>
      <c r="R416" s="390">
        <f>R254*0.539</f>
        <v>6.7336979362745106</v>
      </c>
      <c r="S416" s="390">
        <f>S254*0.539</f>
        <v>7.250095341176471</v>
      </c>
      <c r="T416" s="369"/>
      <c r="U416" s="420" t="s">
        <v>240</v>
      </c>
      <c r="V416" s="390">
        <f>V254*0.539</f>
        <v>6.2552434892156858</v>
      </c>
      <c r="W416" s="390">
        <f>W254*0.539</f>
        <v>6.9955425509803915</v>
      </c>
      <c r="X416" s="369"/>
      <c r="Y416" s="420" t="s">
        <v>240</v>
      </c>
      <c r="Z416" s="390">
        <f>Z254*0.539</f>
        <v>6.6026041529411774</v>
      </c>
    </row>
    <row r="417" spans="1:29">
      <c r="A417" s="386" t="s">
        <v>241</v>
      </c>
      <c r="B417" s="387">
        <f t="shared" ref="B417:M417" si="132">B255*0.535</f>
        <v>6.2439797549019609</v>
      </c>
      <c r="C417" s="387">
        <f t="shared" si="132"/>
        <v>6.0201472941176473</v>
      </c>
      <c r="D417" s="387">
        <f t="shared" si="132"/>
        <v>6.3166642254901966</v>
      </c>
      <c r="E417" s="387">
        <f t="shared" si="132"/>
        <v>6.3839441470588243</v>
      </c>
      <c r="F417" s="387">
        <f t="shared" si="132"/>
        <v>6.3634751519607846</v>
      </c>
      <c r="G417" s="387">
        <f t="shared" si="132"/>
        <v>6.1253880882352938</v>
      </c>
      <c r="H417" s="387">
        <f t="shared" si="132"/>
        <v>6.3125683284313725</v>
      </c>
      <c r="I417" s="387">
        <f t="shared" si="132"/>
        <v>6.7315352205882357</v>
      </c>
      <c r="J417" s="387">
        <f t="shared" si="132"/>
        <v>7.0205390735294113</v>
      </c>
      <c r="K417" s="387">
        <f t="shared" si="132"/>
        <v>7.1808444803921576</v>
      </c>
      <c r="L417" s="387">
        <f t="shared" si="132"/>
        <v>7.2133074411764708</v>
      </c>
      <c r="M417" s="387">
        <f t="shared" si="132"/>
        <v>7.343295656862745</v>
      </c>
      <c r="N417" s="369"/>
      <c r="O417" s="386" t="s">
        <v>241</v>
      </c>
      <c r="P417" s="387">
        <f>P255*0.535</f>
        <v>6.198062593137255</v>
      </c>
      <c r="Q417" s="387">
        <f>Q255*0.535</f>
        <v>6.278959838235294</v>
      </c>
      <c r="R417" s="387">
        <f>R255*0.535</f>
        <v>6.808325553921569</v>
      </c>
      <c r="S417" s="387">
        <f>S255*0.535</f>
        <v>7.2474131666666661</v>
      </c>
      <c r="T417" s="369"/>
      <c r="U417" s="417" t="s">
        <v>241</v>
      </c>
      <c r="V417" s="387">
        <f>V255*0.535</f>
        <v>6.2331208284313737</v>
      </c>
      <c r="W417" s="387">
        <f>W255*0.535</f>
        <v>7.1087380196078431</v>
      </c>
      <c r="X417" s="369"/>
      <c r="Y417" s="417" t="s">
        <v>241</v>
      </c>
      <c r="Z417" s="387">
        <f>Z255*0.535</f>
        <v>6.8463504166666667</v>
      </c>
    </row>
    <row r="418" spans="1:29">
      <c r="A418" s="386" t="s">
        <v>242</v>
      </c>
      <c r="B418" s="387">
        <f t="shared" ref="B418:M418" si="133">B256*0.54</f>
        <v>0</v>
      </c>
      <c r="C418" s="387">
        <f t="shared" si="133"/>
        <v>4.4393024117647064</v>
      </c>
      <c r="D418" s="387">
        <f t="shared" si="133"/>
        <v>0</v>
      </c>
      <c r="E418" s="387">
        <f t="shared" si="133"/>
        <v>5.4275294117647057</v>
      </c>
      <c r="F418" s="387">
        <f t="shared" si="133"/>
        <v>5.0721098823529411</v>
      </c>
      <c r="G418" s="387">
        <f t="shared" si="133"/>
        <v>4.6960327058823532</v>
      </c>
      <c r="H418" s="387">
        <f t="shared" si="133"/>
        <v>6.874941176470589</v>
      </c>
      <c r="I418" s="387">
        <f t="shared" si="133"/>
        <v>0</v>
      </c>
      <c r="J418" s="387">
        <f t="shared" si="133"/>
        <v>5.269098705882354</v>
      </c>
      <c r="K418" s="387">
        <f t="shared" si="133"/>
        <v>5.8277895882352952</v>
      </c>
      <c r="L418" s="387">
        <f t="shared" si="133"/>
        <v>5.1163814117647064</v>
      </c>
      <c r="M418" s="387">
        <f t="shared" si="133"/>
        <v>5.748782294117647</v>
      </c>
      <c r="N418" s="369"/>
      <c r="O418" s="386" t="s">
        <v>242</v>
      </c>
      <c r="P418" s="387">
        <f>P256*0.54</f>
        <v>4.4393024117647064</v>
      </c>
      <c r="Q418" s="387">
        <f>Q256*0.54</f>
        <v>5.0286393529411759</v>
      </c>
      <c r="R418" s="387">
        <f>R256*0.54</f>
        <v>5.3905277647058822</v>
      </c>
      <c r="S418" s="387">
        <f>S256*0.54</f>
        <v>5.7426723529411774</v>
      </c>
      <c r="T418" s="369"/>
      <c r="U418" s="417" t="s">
        <v>242</v>
      </c>
      <c r="V418" s="387">
        <f>V256*0.54</f>
        <v>4.7673201176470581</v>
      </c>
      <c r="W418" s="387">
        <f>W256*0.54</f>
        <v>5.7031517647058836</v>
      </c>
      <c r="X418" s="369"/>
      <c r="Y418" s="417" t="s">
        <v>242</v>
      </c>
      <c r="Z418" s="387">
        <f>Z256*0.54</f>
        <v>5.3822620588235308</v>
      </c>
    </row>
    <row r="419" spans="1:29">
      <c r="A419" s="386" t="s">
        <v>98</v>
      </c>
      <c r="B419" s="387">
        <f t="shared" ref="B419:M419" si="134">B257*0.465</f>
        <v>3.7317025000000004</v>
      </c>
      <c r="C419" s="387">
        <f t="shared" si="134"/>
        <v>3.842612294117647</v>
      </c>
      <c r="D419" s="387">
        <f t="shared" si="134"/>
        <v>4.1510062205882363</v>
      </c>
      <c r="E419" s="387">
        <f t="shared" si="134"/>
        <v>4.2863558676470594</v>
      </c>
      <c r="F419" s="387">
        <f t="shared" si="134"/>
        <v>4.3482382500000005</v>
      </c>
      <c r="G419" s="387">
        <f t="shared" si="134"/>
        <v>4.3829277058823539</v>
      </c>
      <c r="H419" s="387">
        <f t="shared" si="134"/>
        <v>4.4514755441176472</v>
      </c>
      <c r="I419" s="387">
        <f t="shared" si="134"/>
        <v>4.561661397058824</v>
      </c>
      <c r="J419" s="387">
        <f t="shared" si="134"/>
        <v>4.7065175588235295</v>
      </c>
      <c r="K419" s="387">
        <f t="shared" si="134"/>
        <v>4.7662085147058821</v>
      </c>
      <c r="L419" s="387">
        <f t="shared" si="134"/>
        <v>4.8257417352941179</v>
      </c>
      <c r="M419" s="387">
        <f t="shared" si="134"/>
        <v>4.9389136176470592</v>
      </c>
      <c r="N419" s="369"/>
      <c r="O419" s="386" t="s">
        <v>98</v>
      </c>
      <c r="P419" s="387">
        <f>P257*0.465</f>
        <v>3.9346357941176473</v>
      </c>
      <c r="Q419" s="387">
        <f>Q257*0.465</f>
        <v>4.3440477794117651</v>
      </c>
      <c r="R419" s="387">
        <f>R257*0.465</f>
        <v>4.5790209411764708</v>
      </c>
      <c r="S419" s="387">
        <f>S257*0.465</f>
        <v>4.8316919117647057</v>
      </c>
      <c r="T419" s="369"/>
      <c r="U419" s="417" t="s">
        <v>98</v>
      </c>
      <c r="V419" s="387">
        <f>V257*0.465</f>
        <v>4.1301573529411773</v>
      </c>
      <c r="W419" s="387">
        <f>W257*0.465</f>
        <v>4.7145333382352943</v>
      </c>
      <c r="X419" s="369"/>
      <c r="Y419" s="417" t="s">
        <v>98</v>
      </c>
      <c r="Z419" s="387">
        <f>Z257*0.465</f>
        <v>4.44829075</v>
      </c>
    </row>
    <row r="420" spans="1:29" ht="13.5" thickBot="1">
      <c r="A420" s="394" t="s">
        <v>243</v>
      </c>
      <c r="B420" s="395">
        <f t="shared" ref="B420:M420" si="135">B258*0.516</f>
        <v>4.7593872117647056</v>
      </c>
      <c r="C420" s="395">
        <f t="shared" si="135"/>
        <v>4.7989037058823536</v>
      </c>
      <c r="D420" s="395">
        <f t="shared" si="135"/>
        <v>5.0184662588235298</v>
      </c>
      <c r="E420" s="395">
        <f t="shared" si="135"/>
        <v>5.0800503529411767</v>
      </c>
      <c r="F420" s="395">
        <f t="shared" si="135"/>
        <v>5.141860070588236</v>
      </c>
      <c r="G420" s="395">
        <f t="shared" si="135"/>
        <v>5.2056695411764702</v>
      </c>
      <c r="H420" s="395">
        <f t="shared" si="135"/>
        <v>5.3190666117647059</v>
      </c>
      <c r="I420" s="395">
        <f t="shared" si="135"/>
        <v>5.5185936941176479</v>
      </c>
      <c r="J420" s="395">
        <f t="shared" si="135"/>
        <v>5.7601029411764708</v>
      </c>
      <c r="K420" s="395">
        <f t="shared" si="135"/>
        <v>5.8479362588235304</v>
      </c>
      <c r="L420" s="395">
        <f t="shared" si="135"/>
        <v>5.9254940941176475</v>
      </c>
      <c r="M420" s="395">
        <f t="shared" si="135"/>
        <v>6.0788285529411761</v>
      </c>
      <c r="N420" s="369"/>
      <c r="O420" s="394" t="s">
        <v>243</v>
      </c>
      <c r="P420" s="395">
        <f>P258*0.516</f>
        <v>4.8805384470588233</v>
      </c>
      <c r="Q420" s="395">
        <f>Q258*0.516</f>
        <v>5.1469856705882346</v>
      </c>
      <c r="R420" s="395">
        <f>R258*0.516</f>
        <v>5.5356727882352947</v>
      </c>
      <c r="S420" s="395">
        <f>S258*0.516</f>
        <v>5.9365010823529403</v>
      </c>
      <c r="T420" s="369"/>
      <c r="U420" s="421" t="s">
        <v>243</v>
      </c>
      <c r="V420" s="395">
        <f>V258*0.516</f>
        <v>5.0109533999999991</v>
      </c>
      <c r="W420" s="395">
        <f>W258*0.516</f>
        <v>5.7448490705882351</v>
      </c>
      <c r="X420" s="369"/>
      <c r="Y420" s="421" t="s">
        <v>243</v>
      </c>
      <c r="Z420" s="395">
        <f>Z258*0.516</f>
        <v>5.383979411764706</v>
      </c>
    </row>
    <row r="422" spans="1:29" ht="16.5" thickBot="1">
      <c r="A422" s="370">
        <v>2012</v>
      </c>
      <c r="B422" s="369"/>
      <c r="C422" s="369" t="s">
        <v>250</v>
      </c>
      <c r="D422" s="369"/>
      <c r="E422" s="369"/>
      <c r="F422" s="369"/>
      <c r="G422" s="369"/>
      <c r="H422" s="369"/>
      <c r="I422" s="369"/>
      <c r="J422" s="369"/>
      <c r="K422" s="369"/>
      <c r="L422" s="369"/>
      <c r="M422" s="368" t="s">
        <v>122</v>
      </c>
      <c r="N422" s="369"/>
      <c r="O422" s="370">
        <v>2012</v>
      </c>
      <c r="P422" s="371" t="s">
        <v>217</v>
      </c>
      <c r="Q422" s="371"/>
      <c r="R422" s="371"/>
      <c r="S422" s="371"/>
      <c r="T422" s="369"/>
      <c r="U422" s="370">
        <v>2012</v>
      </c>
      <c r="V422" s="371" t="s">
        <v>218</v>
      </c>
      <c r="W422" s="371"/>
      <c r="X422" s="369"/>
      <c r="Y422" s="370">
        <v>2012</v>
      </c>
      <c r="Z422" s="369"/>
    </row>
    <row r="423" spans="1:29" ht="13.5" thickBot="1">
      <c r="A423" s="375"/>
      <c r="B423" s="376" t="s">
        <v>220</v>
      </c>
      <c r="C423" s="376" t="s">
        <v>221</v>
      </c>
      <c r="D423" s="376" t="s">
        <v>222</v>
      </c>
      <c r="E423" s="376" t="s">
        <v>223</v>
      </c>
      <c r="F423" s="376" t="s">
        <v>224</v>
      </c>
      <c r="G423" s="376" t="s">
        <v>225</v>
      </c>
      <c r="H423" s="376" t="s">
        <v>226</v>
      </c>
      <c r="I423" s="376" t="s">
        <v>227</v>
      </c>
      <c r="J423" s="376" t="s">
        <v>228</v>
      </c>
      <c r="K423" s="376" t="s">
        <v>229</v>
      </c>
      <c r="L423" s="376" t="s">
        <v>230</v>
      </c>
      <c r="M423" s="377" t="s">
        <v>231</v>
      </c>
      <c r="N423" s="369"/>
      <c r="O423" s="407"/>
      <c r="P423" s="403" t="s">
        <v>232</v>
      </c>
      <c r="Q423" s="403" t="s">
        <v>233</v>
      </c>
      <c r="R423" s="403" t="s">
        <v>234</v>
      </c>
      <c r="S423" s="404" t="s">
        <v>235</v>
      </c>
      <c r="T423" s="369"/>
      <c r="U423" s="375"/>
      <c r="V423" s="403" t="s">
        <v>236</v>
      </c>
      <c r="W423" s="404" t="s">
        <v>237</v>
      </c>
      <c r="X423" s="369"/>
      <c r="Y423" s="375"/>
      <c r="Z423" s="404" t="s">
        <v>238</v>
      </c>
    </row>
    <row r="424" spans="1:29" ht="13.5" thickBot="1">
      <c r="A424" s="405" t="s">
        <v>239</v>
      </c>
      <c r="B424" s="384">
        <f t="shared" ref="B424:M424" si="136">B262*0.507</f>
        <v>6.5620115294117651</v>
      </c>
      <c r="C424" s="384">
        <f t="shared" si="136"/>
        <v>6.5824008823529416</v>
      </c>
      <c r="D424" s="384">
        <f t="shared" si="136"/>
        <v>6.3442500588235289</v>
      </c>
      <c r="E424" s="384">
        <f t="shared" si="136"/>
        <v>6.3080641764705883</v>
      </c>
      <c r="F424" s="384">
        <f t="shared" si="136"/>
        <v>6.2025236764705882</v>
      </c>
      <c r="G424" s="384">
        <f t="shared" si="136"/>
        <v>6.3292935588235295</v>
      </c>
      <c r="H424" s="384">
        <f t="shared" si="136"/>
        <v>6.3474411764705883</v>
      </c>
      <c r="I424" s="384">
        <f t="shared" si="136"/>
        <v>6.4731722058823538</v>
      </c>
      <c r="J424" s="384">
        <f t="shared" si="136"/>
        <v>6.5462696764705885</v>
      </c>
      <c r="K424" s="384">
        <f t="shared" si="136"/>
        <v>6.4039517941176465</v>
      </c>
      <c r="L424" s="384">
        <f t="shared" si="136"/>
        <v>6.3177617941176472</v>
      </c>
      <c r="M424" s="384">
        <f t="shared" si="136"/>
        <v>6.3456169705882353</v>
      </c>
      <c r="N424" s="369"/>
      <c r="O424" s="411" t="s">
        <v>239</v>
      </c>
      <c r="P424" s="384">
        <f>P262*0.507</f>
        <v>6.4871693823529419</v>
      </c>
      <c r="Q424" s="384">
        <f>Q262*0.507</f>
        <v>6.2718335588235297</v>
      </c>
      <c r="R424" s="384">
        <f>R262*0.507</f>
        <v>6.4571221764705884</v>
      </c>
      <c r="S424" s="384">
        <f>S262*0.507</f>
        <v>6.3578147941176466</v>
      </c>
      <c r="T424" s="369"/>
      <c r="U424" s="418" t="s">
        <v>239</v>
      </c>
      <c r="V424" s="384">
        <f>V262*0.507</f>
        <v>6.3747048529411758</v>
      </c>
      <c r="W424" s="384">
        <f>W262*0.507</f>
        <v>6.4051049705882352</v>
      </c>
      <c r="X424" s="369"/>
      <c r="Y424" s="419" t="s">
        <v>239</v>
      </c>
      <c r="Z424" s="384">
        <f>Z262*0.507</f>
        <v>6.3897905882352948</v>
      </c>
    </row>
    <row r="425" spans="1:29">
      <c r="A425" s="415" t="s">
        <v>240</v>
      </c>
      <c r="B425" s="390">
        <f t="shared" ref="B425:M425" si="137">B263*0.539</f>
        <v>7.6711346627450983</v>
      </c>
      <c r="C425" s="390">
        <f t="shared" si="137"/>
        <v>7.5416045078431377</v>
      </c>
      <c r="D425" s="390">
        <f t="shared" si="137"/>
        <v>7.1775168774509801</v>
      </c>
      <c r="E425" s="390">
        <f t="shared" si="137"/>
        <v>7.1742141813725491</v>
      </c>
      <c r="F425" s="390">
        <f t="shared" si="137"/>
        <v>6.9068152245098045</v>
      </c>
      <c r="G425" s="390">
        <f t="shared" si="137"/>
        <v>7.0501569901960792</v>
      </c>
      <c r="H425" s="390">
        <f t="shared" si="137"/>
        <v>7.1358981509803918</v>
      </c>
      <c r="I425" s="390">
        <f t="shared" si="137"/>
        <v>7.3953648245098051</v>
      </c>
      <c r="J425" s="390">
        <f t="shared" si="137"/>
        <v>7.4949905196078435</v>
      </c>
      <c r="K425" s="390">
        <f t="shared" si="137"/>
        <v>7.3695726176470586</v>
      </c>
      <c r="L425" s="390">
        <f t="shared" si="137"/>
        <v>7.2594369509803922</v>
      </c>
      <c r="M425" s="390">
        <f t="shared" si="137"/>
        <v>7.2188941107843139</v>
      </c>
      <c r="N425" s="369"/>
      <c r="O425" s="415" t="s">
        <v>240</v>
      </c>
      <c r="P425" s="390">
        <f>P263*0.539</f>
        <v>7.4419925519607846</v>
      </c>
      <c r="Q425" s="390">
        <f>Q263*0.539</f>
        <v>7.0230357784313728</v>
      </c>
      <c r="R425" s="390">
        <f>R263*0.539</f>
        <v>7.3427811470588251</v>
      </c>
      <c r="S425" s="390">
        <f>S263*0.539</f>
        <v>7.2873370705882348</v>
      </c>
      <c r="T425" s="369"/>
      <c r="U425" s="420" t="s">
        <v>240</v>
      </c>
      <c r="V425" s="390">
        <f>V263*0.539</f>
        <v>7.2264189735294124</v>
      </c>
      <c r="W425" s="390">
        <f>W263*0.539</f>
        <v>7.3139494029411773</v>
      </c>
      <c r="X425" s="369"/>
      <c r="Y425" s="420" t="s">
        <v>240</v>
      </c>
      <c r="Z425" s="390">
        <f>Z263*0.539</f>
        <v>7.2680894862745111</v>
      </c>
    </row>
    <row r="426" spans="1:29">
      <c r="A426" s="386" t="s">
        <v>241</v>
      </c>
      <c r="B426" s="387">
        <f t="shared" ref="B426:M426" si="138">B264*0.535</f>
        <v>7.6330610980392164</v>
      </c>
      <c r="C426" s="387">
        <f t="shared" si="138"/>
        <v>7.4960990000000001</v>
      </c>
      <c r="D426" s="387">
        <f t="shared" si="138"/>
        <v>7.1115719460784321</v>
      </c>
      <c r="E426" s="387">
        <f t="shared" si="138"/>
        <v>7.1190063480392158</v>
      </c>
      <c r="F426" s="387">
        <f t="shared" si="138"/>
        <v>6.8322626078431377</v>
      </c>
      <c r="G426" s="387">
        <f t="shared" si="138"/>
        <v>6.9983612254901963</v>
      </c>
      <c r="H426" s="387">
        <f t="shared" si="138"/>
        <v>7.0658797990196094</v>
      </c>
      <c r="I426" s="387">
        <f t="shared" si="138"/>
        <v>7.3357379950980395</v>
      </c>
      <c r="J426" s="387">
        <f t="shared" si="138"/>
        <v>7.4476143627450986</v>
      </c>
      <c r="K426" s="387">
        <f t="shared" si="138"/>
        <v>7.3263356323529418</v>
      </c>
      <c r="L426" s="387">
        <f t="shared" si="138"/>
        <v>7.2307085784313729</v>
      </c>
      <c r="M426" s="387">
        <f t="shared" si="138"/>
        <v>7.2251555931372549</v>
      </c>
      <c r="N426" s="369"/>
      <c r="O426" s="386" t="s">
        <v>241</v>
      </c>
      <c r="P426" s="387">
        <f>P264*0.535</f>
        <v>7.4103065049019605</v>
      </c>
      <c r="Q426" s="387">
        <f>Q264*0.535</f>
        <v>6.9537925784313721</v>
      </c>
      <c r="R426" s="387">
        <f>R264*0.535</f>
        <v>7.2672826470588232</v>
      </c>
      <c r="S426" s="387">
        <f>S264*0.535</f>
        <v>7.2594952499999996</v>
      </c>
      <c r="T426" s="369"/>
      <c r="U426" s="417" t="s">
        <v>241</v>
      </c>
      <c r="V426" s="387">
        <f>V264*0.535</f>
        <v>7.1575431323529406</v>
      </c>
      <c r="W426" s="387">
        <f>W264*0.535</f>
        <v>7.2632916519607846</v>
      </c>
      <c r="X426" s="369"/>
      <c r="Y426" s="417" t="s">
        <v>241</v>
      </c>
      <c r="Z426" s="387">
        <f>Z264*0.535</f>
        <v>7.2061048725490204</v>
      </c>
    </row>
    <row r="427" spans="1:29">
      <c r="A427" s="386" t="s">
        <v>242</v>
      </c>
      <c r="B427" s="387">
        <f t="shared" ref="B427:M427" si="139">B265*0.54</f>
        <v>6.6547376470588242</v>
      </c>
      <c r="C427" s="387">
        <f t="shared" si="139"/>
        <v>0</v>
      </c>
      <c r="D427" s="387">
        <f t="shared" si="139"/>
        <v>6.3739164705882363</v>
      </c>
      <c r="E427" s="387">
        <f t="shared" si="139"/>
        <v>5.568490588235294</v>
      </c>
      <c r="F427" s="387">
        <f t="shared" si="139"/>
        <v>0</v>
      </c>
      <c r="G427" s="387">
        <f t="shared" si="139"/>
        <v>0</v>
      </c>
      <c r="H427" s="387">
        <f t="shared" si="139"/>
        <v>0</v>
      </c>
      <c r="I427" s="387">
        <f t="shared" si="139"/>
        <v>0</v>
      </c>
      <c r="J427" s="387">
        <f t="shared" si="139"/>
        <v>0</v>
      </c>
      <c r="K427" s="387">
        <f t="shared" si="139"/>
        <v>6.5927170588235295</v>
      </c>
      <c r="L427" s="387">
        <f t="shared" si="139"/>
        <v>0</v>
      </c>
      <c r="M427" s="387">
        <f t="shared" si="139"/>
        <v>0</v>
      </c>
      <c r="N427" s="369"/>
      <c r="O427" s="386" t="s">
        <v>242</v>
      </c>
      <c r="P427" s="387">
        <f>P265*0.54</f>
        <v>6.4627803529411763</v>
      </c>
      <c r="Q427" s="387">
        <f>Q265*0.54</f>
        <v>5.568490588235294</v>
      </c>
      <c r="R427" s="387">
        <f>R265*0.54</f>
        <v>0</v>
      </c>
      <c r="S427" s="387">
        <f>S265*0.54</f>
        <v>6.5927170588235295</v>
      </c>
      <c r="T427" s="369"/>
      <c r="U427" s="417" t="s">
        <v>242</v>
      </c>
      <c r="V427" s="387">
        <f>V265*0.54</f>
        <v>6.4387805294117646</v>
      </c>
      <c r="W427" s="387">
        <f>W265*0.54</f>
        <v>6.5927170588235295</v>
      </c>
      <c r="X427" s="369"/>
      <c r="Y427" s="417" t="s">
        <v>242</v>
      </c>
      <c r="Z427" s="387">
        <f>Z265*0.54</f>
        <v>6.4491358235294118</v>
      </c>
    </row>
    <row r="428" spans="1:29">
      <c r="A428" s="386" t="s">
        <v>98</v>
      </c>
      <c r="B428" s="387">
        <f t="shared" ref="B428:M428" si="140">B266*0.465</f>
        <v>5.1291524117647063</v>
      </c>
      <c r="C428" s="387">
        <f t="shared" si="140"/>
        <v>5.2422919264705889</v>
      </c>
      <c r="D428" s="387">
        <f t="shared" si="140"/>
        <v>5.2305556911764715</v>
      </c>
      <c r="E428" s="387">
        <f t="shared" si="140"/>
        <v>5.1842138823529416</v>
      </c>
      <c r="F428" s="387">
        <f t="shared" si="140"/>
        <v>5.1899461470588237</v>
      </c>
      <c r="G428" s="387">
        <f t="shared" si="140"/>
        <v>5.323771323529412</v>
      </c>
      <c r="H428" s="387">
        <f t="shared" si="140"/>
        <v>5.3045125735294123</v>
      </c>
      <c r="I428" s="387">
        <f t="shared" si="140"/>
        <v>5.3603180441176477</v>
      </c>
      <c r="J428" s="387">
        <f t="shared" si="140"/>
        <v>5.3846316176470594</v>
      </c>
      <c r="K428" s="387">
        <f t="shared" si="140"/>
        <v>5.2730799411764711</v>
      </c>
      <c r="L428" s="387">
        <f t="shared" si="140"/>
        <v>5.112533676470588</v>
      </c>
      <c r="M428" s="387">
        <f t="shared" si="140"/>
        <v>5.1276712500000006</v>
      </c>
      <c r="N428" s="369"/>
      <c r="O428" s="386" t="s">
        <v>98</v>
      </c>
      <c r="P428" s="387">
        <f>P266*0.465</f>
        <v>5.2046497205882361</v>
      </c>
      <c r="Q428" s="387">
        <f>Q266*0.465</f>
        <v>5.2326126323529403</v>
      </c>
      <c r="R428" s="387">
        <f>R266*0.465</f>
        <v>5.3517533823529417</v>
      </c>
      <c r="S428" s="387">
        <f>S266*0.465</f>
        <v>5.1811006617647068</v>
      </c>
      <c r="T428" s="369"/>
      <c r="U428" s="417" t="s">
        <v>98</v>
      </c>
      <c r="V428" s="387">
        <f>V266*0.465</f>
        <v>5.2191504264705895</v>
      </c>
      <c r="W428" s="387">
        <f>W266*0.465</f>
        <v>5.2617266470588238</v>
      </c>
      <c r="X428" s="369"/>
      <c r="Y428" s="417" t="s">
        <v>98</v>
      </c>
      <c r="Z428" s="387">
        <f>Z266*0.465</f>
        <v>5.2417681176470596</v>
      </c>
    </row>
    <row r="429" spans="1:29" ht="13.5" thickBot="1">
      <c r="A429" s="394" t="s">
        <v>243</v>
      </c>
      <c r="B429" s="395">
        <f t="shared" ref="B429:M429" si="141">B267*0.516</f>
        <v>6.2606016941176472</v>
      </c>
      <c r="C429" s="395">
        <f t="shared" si="141"/>
        <v>6.3656208470588229</v>
      </c>
      <c r="D429" s="395">
        <f t="shared" si="141"/>
        <v>6.2509762705882359</v>
      </c>
      <c r="E429" s="395">
        <f t="shared" si="141"/>
        <v>6.2392504235294117</v>
      </c>
      <c r="F429" s="395">
        <f t="shared" si="141"/>
        <v>6.2878621764705889</v>
      </c>
      <c r="G429" s="395">
        <f t="shared" si="141"/>
        <v>6.3366707176470589</v>
      </c>
      <c r="H429" s="395">
        <f t="shared" si="141"/>
        <v>6.3718912588235295</v>
      </c>
      <c r="I429" s="395">
        <f t="shared" si="141"/>
        <v>6.464001305882352</v>
      </c>
      <c r="J429" s="395">
        <f t="shared" si="141"/>
        <v>6.5202569411764699</v>
      </c>
      <c r="K429" s="395">
        <f t="shared" si="141"/>
        <v>6.4611127176470591</v>
      </c>
      <c r="L429" s="395">
        <f t="shared" si="141"/>
        <v>6.4381775294117638</v>
      </c>
      <c r="M429" s="395">
        <f t="shared" si="141"/>
        <v>6.4006673647058818</v>
      </c>
      <c r="N429" s="369"/>
      <c r="O429" s="394" t="s">
        <v>243</v>
      </c>
      <c r="P429" s="395">
        <f>P267*0.516</f>
        <v>6.2898593999999992</v>
      </c>
      <c r="Q429" s="395">
        <f>Q267*0.516</f>
        <v>6.289519447058824</v>
      </c>
      <c r="R429" s="395">
        <f>R267*0.516</f>
        <v>6.4528683529411772</v>
      </c>
      <c r="S429" s="395">
        <f>S267*0.516</f>
        <v>6.4373787411764702</v>
      </c>
      <c r="T429" s="369"/>
      <c r="U429" s="421" t="s">
        <v>243</v>
      </c>
      <c r="V429" s="395">
        <f>V267*0.516</f>
        <v>6.289673235294118</v>
      </c>
      <c r="W429" s="395">
        <f>W267*0.516</f>
        <v>6.4446553529411768</v>
      </c>
      <c r="X429" s="369"/>
      <c r="Y429" s="421" t="s">
        <v>243</v>
      </c>
      <c r="Z429" s="395">
        <f>Z267*0.516</f>
        <v>6.3667798235294129</v>
      </c>
      <c r="AB429" s="429"/>
    </row>
    <row r="430" spans="1:29">
      <c r="AB430" s="429"/>
    </row>
    <row r="431" spans="1:29" ht="16.5" thickBot="1">
      <c r="A431" s="370">
        <v>2013</v>
      </c>
      <c r="B431" s="369"/>
      <c r="C431" s="369" t="s">
        <v>250</v>
      </c>
      <c r="D431" s="369"/>
      <c r="E431" s="369"/>
      <c r="F431" s="369"/>
      <c r="G431" s="369"/>
      <c r="H431" s="369"/>
      <c r="I431" s="369"/>
      <c r="J431" s="369"/>
      <c r="K431" s="369"/>
      <c r="L431" s="369"/>
      <c r="M431" s="368" t="s">
        <v>122</v>
      </c>
      <c r="N431" s="369"/>
      <c r="O431" s="370">
        <v>2013</v>
      </c>
      <c r="P431" s="371" t="s">
        <v>217</v>
      </c>
      <c r="Q431" s="371"/>
      <c r="R431" s="371"/>
      <c r="S431" s="371"/>
      <c r="T431" s="369"/>
      <c r="U431" s="370">
        <v>2013</v>
      </c>
      <c r="V431" s="371" t="s">
        <v>218</v>
      </c>
      <c r="W431" s="371"/>
      <c r="X431" s="369"/>
      <c r="Y431" s="370">
        <v>2013</v>
      </c>
      <c r="Z431" s="369"/>
    </row>
    <row r="432" spans="1:29" ht="13.5" thickBot="1">
      <c r="A432" s="375"/>
      <c r="B432" s="376" t="s">
        <v>220</v>
      </c>
      <c r="C432" s="376" t="s">
        <v>221</v>
      </c>
      <c r="D432" s="376" t="s">
        <v>222</v>
      </c>
      <c r="E432" s="376" t="s">
        <v>223</v>
      </c>
      <c r="F432" s="376" t="s">
        <v>224</v>
      </c>
      <c r="G432" s="376" t="s">
        <v>225</v>
      </c>
      <c r="H432" s="376" t="s">
        <v>226</v>
      </c>
      <c r="I432" s="376" t="s">
        <v>227</v>
      </c>
      <c r="J432" s="376" t="s">
        <v>228</v>
      </c>
      <c r="K432" s="376" t="s">
        <v>229</v>
      </c>
      <c r="L432" s="376" t="s">
        <v>230</v>
      </c>
      <c r="M432" s="377" t="s">
        <v>231</v>
      </c>
      <c r="N432" s="369"/>
      <c r="O432" s="407"/>
      <c r="P432" s="403" t="s">
        <v>232</v>
      </c>
      <c r="Q432" s="403" t="s">
        <v>233</v>
      </c>
      <c r="R432" s="403" t="s">
        <v>234</v>
      </c>
      <c r="S432" s="404" t="s">
        <v>235</v>
      </c>
      <c r="T432" s="369"/>
      <c r="U432" s="375"/>
      <c r="V432" s="403" t="s">
        <v>236</v>
      </c>
      <c r="W432" s="404" t="s">
        <v>237</v>
      </c>
      <c r="X432" s="369"/>
      <c r="Y432" s="375"/>
      <c r="Z432" s="404" t="s">
        <v>238</v>
      </c>
      <c r="AB432" s="225"/>
      <c r="AC432" s="225"/>
    </row>
    <row r="433" spans="1:29" ht="13.5" thickBot="1">
      <c r="A433" s="405" t="s">
        <v>239</v>
      </c>
      <c r="B433" s="384">
        <f t="shared" ref="B433:M433" si="142">B271*0.507</f>
        <v>6.4666458235294115</v>
      </c>
      <c r="C433" s="384">
        <f t="shared" si="142"/>
        <v>6.4796240294117649</v>
      </c>
      <c r="D433" s="384">
        <f t="shared" si="142"/>
        <v>6.1812247058823537</v>
      </c>
      <c r="E433" s="384">
        <f t="shared" si="142"/>
        <v>6.2794137058823525</v>
      </c>
      <c r="F433" s="384">
        <f t="shared" si="142"/>
        <v>6.0117177058823525</v>
      </c>
      <c r="G433" s="384">
        <f t="shared" si="142"/>
        <v>5.9960205882352939</v>
      </c>
      <c r="H433" s="384">
        <f t="shared" si="142"/>
        <v>5.9068233823529415</v>
      </c>
      <c r="I433" s="384">
        <f t="shared" si="142"/>
        <v>5.9094279705882347</v>
      </c>
      <c r="J433" s="384">
        <f t="shared" si="142"/>
        <v>5.9798363529411773</v>
      </c>
      <c r="K433" s="384">
        <f t="shared" si="142"/>
        <v>5.9031252647058823</v>
      </c>
      <c r="L433" s="384">
        <f t="shared" si="142"/>
        <v>5.862475794117648</v>
      </c>
      <c r="M433" s="384">
        <f t="shared" si="142"/>
        <v>5.8482450000000004</v>
      </c>
      <c r="N433" s="369"/>
      <c r="O433" s="411" t="s">
        <v>239</v>
      </c>
      <c r="P433" s="384">
        <f>P271*0.507</f>
        <v>6.3818625000000004</v>
      </c>
      <c r="Q433" s="384">
        <f>Q271*0.507</f>
        <v>6.0825088235294116</v>
      </c>
      <c r="R433" s="384">
        <f>R271*0.507</f>
        <v>5.9312488529411773</v>
      </c>
      <c r="S433" s="385">
        <f>S271*0.507</f>
        <v>5.8741019999999997</v>
      </c>
      <c r="T433" s="369"/>
      <c r="U433" s="418" t="s">
        <v>239</v>
      </c>
      <c r="V433" s="384">
        <f>V271*0.507</f>
        <v>6.2228782352941172</v>
      </c>
      <c r="W433" s="384">
        <f>W271*0.507</f>
        <v>5.9024790882352942</v>
      </c>
      <c r="X433" s="369"/>
      <c r="Y433" s="419" t="s">
        <v>239</v>
      </c>
      <c r="Z433" s="384">
        <f>Z271*0.507</f>
        <v>6.059937382352941</v>
      </c>
      <c r="AB433" s="225"/>
      <c r="AC433" s="225"/>
    </row>
    <row r="434" spans="1:29">
      <c r="A434" s="415" t="s">
        <v>240</v>
      </c>
      <c r="B434" s="390">
        <f t="shared" ref="B434:M434" si="143">B272*0.539</f>
        <v>7.3596576598039221</v>
      </c>
      <c r="C434" s="390">
        <f t="shared" si="143"/>
        <v>7.2714725039215695</v>
      </c>
      <c r="D434" s="390">
        <f t="shared" si="143"/>
        <v>6.8854306637254901</v>
      </c>
      <c r="E434" s="390">
        <f t="shared" si="143"/>
        <v>6.9361780421568637</v>
      </c>
      <c r="F434" s="390">
        <f t="shared" si="143"/>
        <v>6.6510042392156858</v>
      </c>
      <c r="G434" s="390">
        <f t="shared" si="143"/>
        <v>6.6268765911764707</v>
      </c>
      <c r="H434" s="390">
        <f t="shared" si="143"/>
        <v>6.52254468627451</v>
      </c>
      <c r="I434" s="390">
        <f t="shared" si="143"/>
        <v>6.6218448676470594</v>
      </c>
      <c r="J434" s="390">
        <f t="shared" si="143"/>
        <v>6.718727475490196</v>
      </c>
      <c r="K434" s="390">
        <f t="shared" si="143"/>
        <v>6.7322495058823542</v>
      </c>
      <c r="L434" s="390">
        <f t="shared" si="143"/>
        <v>6.7342353509803932</v>
      </c>
      <c r="M434" s="390">
        <f t="shared" si="143"/>
        <v>6.6998386960784311</v>
      </c>
      <c r="N434" s="369"/>
      <c r="O434" s="415" t="s">
        <v>240</v>
      </c>
      <c r="P434" s="390">
        <f>P272*0.539</f>
        <v>7.1889537176470579</v>
      </c>
      <c r="Q434" s="390">
        <f>Q272*0.539</f>
        <v>6.724284459803922</v>
      </c>
      <c r="R434" s="390">
        <f>R272*0.539</f>
        <v>6.6124456588235301</v>
      </c>
      <c r="S434" s="390">
        <f>S272*0.539</f>
        <v>6.7232719852941187</v>
      </c>
      <c r="T434" s="369"/>
      <c r="U434" s="420" t="s">
        <v>240</v>
      </c>
      <c r="V434" s="390">
        <f>V272*0.539</f>
        <v>6.9442841794117642</v>
      </c>
      <c r="W434" s="390">
        <f>W272*0.539</f>
        <v>6.6676825901960788</v>
      </c>
      <c r="X434" s="369"/>
      <c r="Y434" s="420" t="s">
        <v>240</v>
      </c>
      <c r="Z434" s="390">
        <f>Z272*0.539</f>
        <v>6.8073887480392159</v>
      </c>
      <c r="AB434" s="225"/>
      <c r="AC434" s="225"/>
    </row>
    <row r="435" spans="1:29">
      <c r="A435" s="386" t="s">
        <v>241</v>
      </c>
      <c r="B435" s="387">
        <f t="shared" ref="B435:M435" si="144">B273*0.535</f>
        <v>7.3192620931372545</v>
      </c>
      <c r="C435" s="387">
        <f t="shared" si="144"/>
        <v>7.1667057941176475</v>
      </c>
      <c r="D435" s="387">
        <f t="shared" si="144"/>
        <v>6.8081634803921567</v>
      </c>
      <c r="E435" s="387">
        <f t="shared" si="144"/>
        <v>6.8384612647058827</v>
      </c>
      <c r="F435" s="387">
        <f t="shared" si="144"/>
        <v>6.5327376127450982</v>
      </c>
      <c r="G435" s="387">
        <f t="shared" si="144"/>
        <v>6.5096654754901957</v>
      </c>
      <c r="H435" s="387">
        <f t="shared" si="144"/>
        <v>6.4126012647058834</v>
      </c>
      <c r="I435" s="387">
        <f t="shared" si="144"/>
        <v>6.519843588235295</v>
      </c>
      <c r="J435" s="387">
        <f t="shared" si="144"/>
        <v>6.6427949803921571</v>
      </c>
      <c r="K435" s="387">
        <f t="shared" si="144"/>
        <v>6.6700380196078441</v>
      </c>
      <c r="L435" s="387">
        <f t="shared" si="144"/>
        <v>6.6574392941176477</v>
      </c>
      <c r="M435" s="387">
        <f t="shared" si="144"/>
        <v>6.6214306470588236</v>
      </c>
      <c r="N435" s="369"/>
      <c r="O435" s="386" t="s">
        <v>241</v>
      </c>
      <c r="P435" s="387">
        <f>P273*0.535</f>
        <v>7.1067244264705884</v>
      </c>
      <c r="Q435" s="387">
        <f>Q273*0.535</f>
        <v>6.6033717745098048</v>
      </c>
      <c r="R435" s="387">
        <f>R273*0.535</f>
        <v>6.5125843725490196</v>
      </c>
      <c r="S435" s="387">
        <f>S273*0.535</f>
        <v>6.6522707745098044</v>
      </c>
      <c r="T435" s="369"/>
      <c r="U435" s="417" t="s">
        <v>241</v>
      </c>
      <c r="V435" s="387">
        <f>V273*0.535</f>
        <v>6.7994251470588232</v>
      </c>
      <c r="W435" s="387">
        <f>W273*0.535</f>
        <v>6.5793046421568633</v>
      </c>
      <c r="X435" s="369"/>
      <c r="Y435" s="417" t="s">
        <v>241</v>
      </c>
      <c r="Z435" s="387">
        <f>Z273*0.535</f>
        <v>6.6895875490196079</v>
      </c>
      <c r="AB435" s="225"/>
      <c r="AC435" s="225"/>
    </row>
    <row r="436" spans="1:29">
      <c r="A436" s="386" t="s">
        <v>242</v>
      </c>
      <c r="B436" s="387" t="e">
        <f>#REF!*0.54</f>
        <v>#REF!</v>
      </c>
      <c r="C436" s="387" t="e">
        <f>#REF!*0.54</f>
        <v>#REF!</v>
      </c>
      <c r="D436" s="387" t="e">
        <f>#REF!*0.54</f>
        <v>#REF!</v>
      </c>
      <c r="E436" s="387" t="e">
        <f>#REF!*0.54</f>
        <v>#REF!</v>
      </c>
      <c r="F436" s="387" t="e">
        <f>#REF!*0.54</f>
        <v>#REF!</v>
      </c>
      <c r="G436" s="387" t="e">
        <f>#REF!*0.54</f>
        <v>#REF!</v>
      </c>
      <c r="H436" s="387" t="e">
        <f>#REF!*0.54</f>
        <v>#REF!</v>
      </c>
      <c r="I436" s="387" t="e">
        <f>#REF!*0.54</f>
        <v>#REF!</v>
      </c>
      <c r="J436" s="387" t="e">
        <f>#REF!*0.54</f>
        <v>#REF!</v>
      </c>
      <c r="K436" s="387" t="e">
        <f>#REF!*0.54</f>
        <v>#REF!</v>
      </c>
      <c r="L436" s="387" t="e">
        <f>#REF!*0.54</f>
        <v>#REF!</v>
      </c>
      <c r="M436" s="387" t="e">
        <f>#REF!*0.54</f>
        <v>#REF!</v>
      </c>
      <c r="N436" s="369"/>
      <c r="O436" s="386" t="s">
        <v>242</v>
      </c>
      <c r="P436" s="387" t="e">
        <f>#REF!*0.54</f>
        <v>#REF!</v>
      </c>
      <c r="Q436" s="387" t="e">
        <f>#REF!*0.54</f>
        <v>#REF!</v>
      </c>
      <c r="R436" s="387" t="e">
        <f>#REF!*0.54</f>
        <v>#REF!</v>
      </c>
      <c r="S436" s="387" t="e">
        <f>#REF!*0.54</f>
        <v>#REF!</v>
      </c>
      <c r="T436" s="369"/>
      <c r="U436" s="417" t="s">
        <v>242</v>
      </c>
      <c r="V436" s="387" t="e">
        <f>#REF!*0.54</f>
        <v>#REF!</v>
      </c>
      <c r="W436" s="387" t="e">
        <f>#REF!*0.54</f>
        <v>#REF!</v>
      </c>
      <c r="X436" s="369"/>
      <c r="Y436" s="417" t="s">
        <v>242</v>
      </c>
      <c r="Z436" s="387" t="e">
        <f>#REF!*0.54</f>
        <v>#REF!</v>
      </c>
      <c r="AB436" s="225"/>
      <c r="AC436" s="225"/>
    </row>
    <row r="437" spans="1:29">
      <c r="A437" s="386" t="s">
        <v>98</v>
      </c>
      <c r="B437" s="387">
        <f t="shared" ref="B437:M437" si="145">B274*0.465</f>
        <v>5.1975994999999999</v>
      </c>
      <c r="C437" s="387">
        <f t="shared" si="145"/>
        <v>5.2810615294117644</v>
      </c>
      <c r="D437" s="387">
        <f t="shared" si="145"/>
        <v>5.1480920441176474</v>
      </c>
      <c r="E437" s="387">
        <f t="shared" si="145"/>
        <v>5.2818980735294119</v>
      </c>
      <c r="F437" s="387">
        <f t="shared" si="145"/>
        <v>5.0193987352941178</v>
      </c>
      <c r="G437" s="387">
        <f t="shared" si="145"/>
        <v>4.9728782205882354</v>
      </c>
      <c r="H437" s="387">
        <f t="shared" si="145"/>
        <v>4.9320316176470582</v>
      </c>
      <c r="I437" s="387">
        <f t="shared" si="145"/>
        <v>4.8614906617647069</v>
      </c>
      <c r="J437" s="387">
        <f t="shared" si="145"/>
        <v>4.894601852941177</v>
      </c>
      <c r="K437" s="387">
        <f t="shared" si="145"/>
        <v>4.6872278088235291</v>
      </c>
      <c r="L437" s="387">
        <f t="shared" si="145"/>
        <v>4.5528441764705878</v>
      </c>
      <c r="M437" s="387">
        <f t="shared" si="145"/>
        <v>4.4708633088235299</v>
      </c>
      <c r="N437" s="369"/>
      <c r="O437" s="386" t="s">
        <v>98</v>
      </c>
      <c r="P437" s="387">
        <f>P274*0.465</f>
        <v>5.2078468235294126</v>
      </c>
      <c r="Q437" s="387">
        <f>Q274*0.465</f>
        <v>5.0793035</v>
      </c>
      <c r="R437" s="387">
        <f>R274*0.465</f>
        <v>4.898820588235294</v>
      </c>
      <c r="S437" s="387">
        <f>S274*0.465</f>
        <v>4.5844486764705872</v>
      </c>
      <c r="T437" s="369"/>
      <c r="U437" s="417" t="s">
        <v>98</v>
      </c>
      <c r="V437" s="387">
        <f>V274*0.465</f>
        <v>5.1419285147058824</v>
      </c>
      <c r="W437" s="387">
        <f>W274*0.465</f>
        <v>4.7378544558823528</v>
      </c>
      <c r="X437" s="369"/>
      <c r="Y437" s="417" t="s">
        <v>98</v>
      </c>
      <c r="Z437" s="387">
        <f>Z274*0.465</f>
        <v>4.9281730294117656</v>
      </c>
      <c r="AB437" s="225"/>
      <c r="AC437" s="225"/>
    </row>
    <row r="438" spans="1:29" ht="13.5" thickBot="1">
      <c r="A438" s="394" t="s">
        <v>243</v>
      </c>
      <c r="B438" s="395">
        <f t="shared" ref="B438:M438" si="146">B275*0.516</f>
        <v>6.522990223529411</v>
      </c>
      <c r="C438" s="395">
        <f t="shared" si="146"/>
        <v>6.5899366705882354</v>
      </c>
      <c r="D438" s="395">
        <f t="shared" si="146"/>
        <v>6.4147789529411767</v>
      </c>
      <c r="E438" s="395">
        <f t="shared" si="146"/>
        <v>6.4667705058823532</v>
      </c>
      <c r="F438" s="395">
        <f t="shared" si="146"/>
        <v>6.2544016000000004</v>
      </c>
      <c r="G438" s="395">
        <f t="shared" si="146"/>
        <v>6.2586990705882348</v>
      </c>
      <c r="H438" s="395">
        <f t="shared" si="146"/>
        <v>6.2095470352941167</v>
      </c>
      <c r="I438" s="395">
        <f t="shared" si="146"/>
        <v>6.2138313529411766</v>
      </c>
      <c r="J438" s="395">
        <f t="shared" si="146"/>
        <v>6.259592458823529</v>
      </c>
      <c r="K438" s="395">
        <f t="shared" si="146"/>
        <v>6.2746252588235292</v>
      </c>
      <c r="L438" s="395">
        <f t="shared" si="146"/>
        <v>6.2517098000000004</v>
      </c>
      <c r="M438" s="395">
        <f t="shared" si="146"/>
        <v>6.2578507058823529</v>
      </c>
      <c r="N438" s="369"/>
      <c r="O438" s="394" t="s">
        <v>243</v>
      </c>
      <c r="P438" s="395">
        <f>P275*0.516</f>
        <v>6.5073058470588236</v>
      </c>
      <c r="Q438" s="395">
        <f>Q275*0.516</f>
        <v>6.3163544823529403</v>
      </c>
      <c r="R438" s="395">
        <f>R275*0.516</f>
        <v>6.2270025058823526</v>
      </c>
      <c r="S438" s="395">
        <f>S275*0.516</f>
        <v>6.2623181529411767</v>
      </c>
      <c r="T438" s="369"/>
      <c r="U438" s="421" t="s">
        <v>243</v>
      </c>
      <c r="V438" s="395">
        <f>V275*0.516</f>
        <v>6.4027252941176469</v>
      </c>
      <c r="W438" s="395">
        <f>W275*0.516</f>
        <v>6.2450736352941174</v>
      </c>
      <c r="X438" s="369"/>
      <c r="Y438" s="421" t="s">
        <v>243</v>
      </c>
      <c r="Z438" s="395">
        <f>Z275*0.516</f>
        <v>6.3215079058823536</v>
      </c>
      <c r="AB438" s="225"/>
      <c r="AC438" s="225"/>
    </row>
    <row r="439" spans="1:29" ht="16.5" thickBot="1">
      <c r="A439" s="370">
        <v>2014</v>
      </c>
      <c r="B439" s="369"/>
      <c r="C439" s="369" t="s">
        <v>250</v>
      </c>
      <c r="D439" s="369"/>
      <c r="E439" s="369"/>
      <c r="F439" s="369"/>
      <c r="G439" s="369"/>
      <c r="H439" s="369"/>
      <c r="I439" s="369"/>
      <c r="J439" s="369"/>
      <c r="K439" s="369"/>
      <c r="L439" s="369"/>
      <c r="M439" s="368" t="s">
        <v>122</v>
      </c>
      <c r="N439" s="369"/>
      <c r="O439" s="370">
        <v>2014</v>
      </c>
      <c r="P439" s="371" t="s">
        <v>217</v>
      </c>
      <c r="Q439" s="371"/>
      <c r="R439" s="371"/>
      <c r="S439" s="371"/>
      <c r="T439" s="369"/>
      <c r="U439" s="370">
        <v>2014</v>
      </c>
      <c r="V439" s="371" t="s">
        <v>218</v>
      </c>
      <c r="W439" s="371"/>
      <c r="X439" s="369"/>
      <c r="Y439" s="370">
        <v>2014</v>
      </c>
      <c r="Z439" s="369"/>
    </row>
    <row r="440" spans="1:29" ht="13.5" thickBot="1">
      <c r="A440" s="375"/>
      <c r="B440" s="403" t="s">
        <v>220</v>
      </c>
      <c r="C440" s="403" t="s">
        <v>221</v>
      </c>
      <c r="D440" s="403" t="s">
        <v>222</v>
      </c>
      <c r="E440" s="403" t="s">
        <v>223</v>
      </c>
      <c r="F440" s="403" t="s">
        <v>224</v>
      </c>
      <c r="G440" s="403" t="s">
        <v>225</v>
      </c>
      <c r="H440" s="403" t="s">
        <v>226</v>
      </c>
      <c r="I440" s="403" t="s">
        <v>227</v>
      </c>
      <c r="J440" s="403" t="s">
        <v>228</v>
      </c>
      <c r="K440" s="403" t="s">
        <v>229</v>
      </c>
      <c r="L440" s="403" t="s">
        <v>230</v>
      </c>
      <c r="M440" s="404" t="s">
        <v>231</v>
      </c>
      <c r="N440" s="369"/>
      <c r="O440" s="407"/>
      <c r="P440" s="403" t="s">
        <v>232</v>
      </c>
      <c r="Q440" s="403" t="s">
        <v>233</v>
      </c>
      <c r="R440" s="403" t="s">
        <v>234</v>
      </c>
      <c r="S440" s="404" t="s">
        <v>235</v>
      </c>
      <c r="T440" s="369"/>
      <c r="U440" s="407"/>
      <c r="V440" s="403" t="s">
        <v>236</v>
      </c>
      <c r="W440" s="404" t="s">
        <v>237</v>
      </c>
      <c r="X440" s="369"/>
      <c r="Y440" s="375"/>
      <c r="Z440" s="404" t="s">
        <v>238</v>
      </c>
    </row>
    <row r="441" spans="1:29" ht="13.5" thickBot="1">
      <c r="A441" s="408" t="s">
        <v>239</v>
      </c>
      <c r="B441" s="422">
        <f t="shared" ref="B441:M441" si="147">B279*0.507</f>
        <v>5.965232764705882</v>
      </c>
      <c r="C441" s="413">
        <f t="shared" si="147"/>
        <v>5.9576824411764706</v>
      </c>
      <c r="D441" s="413">
        <f t="shared" si="147"/>
        <v>5.8484637058823532</v>
      </c>
      <c r="E441" s="413">
        <f t="shared" si="147"/>
        <v>5.9247075588235294</v>
      </c>
      <c r="F441" s="413">
        <f t="shared" si="147"/>
        <v>5.884289717647059</v>
      </c>
      <c r="G441" s="413">
        <f t="shared" si="147"/>
        <v>5.8366535882352935</v>
      </c>
      <c r="H441" s="413">
        <f t="shared" si="147"/>
        <v>5.7361830882352942</v>
      </c>
      <c r="I441" s="413">
        <f t="shared" si="147"/>
        <v>5.7371374411764711</v>
      </c>
      <c r="J441" s="413">
        <f t="shared" si="147"/>
        <v>5.7260778823529419</v>
      </c>
      <c r="K441" s="413">
        <f t="shared" si="147"/>
        <v>5.4541419705882355</v>
      </c>
      <c r="L441" s="413">
        <f t="shared" si="147"/>
        <v>5.5137343529411762</v>
      </c>
      <c r="M441" s="414">
        <f t="shared" si="147"/>
        <v>6.0586002941176469</v>
      </c>
      <c r="N441" s="369"/>
      <c r="O441" s="411" t="s">
        <v>239</v>
      </c>
      <c r="P441" s="384">
        <f>P279*0.507</f>
        <v>5.9249660294117641</v>
      </c>
      <c r="Q441" s="384">
        <f>Q279*0.507</f>
        <v>5.8840431764705876</v>
      </c>
      <c r="R441" s="384">
        <f>R279*0.507</f>
        <v>5.7331261764705888</v>
      </c>
      <c r="S441" s="385">
        <f>S279*0.507</f>
        <v>5.5676105588235298</v>
      </c>
      <c r="T441" s="369"/>
      <c r="U441" s="411" t="s">
        <v>239</v>
      </c>
      <c r="V441" s="384">
        <f>V279*0.507</f>
        <v>5.9035924999999994</v>
      </c>
      <c r="W441" s="385">
        <f>W279*0.507</f>
        <v>5.6479203529411768</v>
      </c>
      <c r="X441" s="369"/>
      <c r="Y441" s="411" t="s">
        <v>239</v>
      </c>
      <c r="Z441" s="384">
        <f>Z279*0.507</f>
        <v>5.7789897941176473</v>
      </c>
    </row>
    <row r="442" spans="1:29">
      <c r="A442" s="423" t="s">
        <v>244</v>
      </c>
      <c r="B442" s="424" t="s">
        <v>245</v>
      </c>
      <c r="C442" s="425" t="s">
        <v>245</v>
      </c>
      <c r="D442" s="425" t="s">
        <v>245</v>
      </c>
      <c r="E442" s="387">
        <f t="shared" ref="E442:M442" si="148">E280*0.539</f>
        <v>6.3946960000000006</v>
      </c>
      <c r="F442" s="387">
        <f t="shared" si="148"/>
        <v>6.3185849725490204</v>
      </c>
      <c r="G442" s="387">
        <f t="shared" si="148"/>
        <v>6.3731523813725488</v>
      </c>
      <c r="H442" s="387">
        <f t="shared" si="148"/>
        <v>6.4347283754901969</v>
      </c>
      <c r="I442" s="387">
        <f t="shared" si="148"/>
        <v>6.2597515372549024</v>
      </c>
      <c r="J442" s="387">
        <f t="shared" si="148"/>
        <v>6.4490694745098045</v>
      </c>
      <c r="K442" s="387">
        <f t="shared" si="148"/>
        <v>6.1859449990196085</v>
      </c>
      <c r="L442" s="387">
        <f t="shared" si="148"/>
        <v>6.4772993352941182</v>
      </c>
      <c r="M442" s="388">
        <f t="shared" si="148"/>
        <v>7.0357181313725485</v>
      </c>
      <c r="N442" s="369"/>
      <c r="O442" s="415" t="s">
        <v>244</v>
      </c>
      <c r="P442" s="390" t="s">
        <v>245</v>
      </c>
      <c r="Q442" s="390">
        <f t="shared" ref="Q442:S443" si="149">Q280*0.539</f>
        <v>6.3498686382352938</v>
      </c>
      <c r="R442" s="390">
        <f t="shared" si="149"/>
        <v>6.3984621303921569</v>
      </c>
      <c r="S442" s="391">
        <f t="shared" si="149"/>
        <v>6.4425602568627456</v>
      </c>
      <c r="T442" s="369"/>
      <c r="U442" s="415" t="s">
        <v>244</v>
      </c>
      <c r="V442" s="390">
        <f>V280*0.539</f>
        <v>6.3498686382352938</v>
      </c>
      <c r="W442" s="391">
        <f>W280*0.539</f>
        <v>6.4271385156862761</v>
      </c>
      <c r="X442" s="369"/>
      <c r="Y442" s="412" t="s">
        <v>244</v>
      </c>
      <c r="Z442" s="391">
        <f>Z280*0.539</f>
        <v>6.4120887901960781</v>
      </c>
    </row>
    <row r="443" spans="1:29">
      <c r="A443" s="426" t="s">
        <v>240</v>
      </c>
      <c r="B443" s="424">
        <f>B281*0.539</f>
        <v>6.8170310352941188</v>
      </c>
      <c r="C443" s="387">
        <f>C281*0.539</f>
        <v>6.7576723392156879</v>
      </c>
      <c r="D443" s="387">
        <f>D281*0.539</f>
        <v>6.5466681068627448</v>
      </c>
      <c r="E443" s="387">
        <f t="shared" ref="E443:M443" si="150">E281*0.539</f>
        <v>6.6009316676470586</v>
      </c>
      <c r="F443" s="387">
        <f t="shared" si="150"/>
        <v>6.5268455892156867</v>
      </c>
      <c r="G443" s="387">
        <f t="shared" si="150"/>
        <v>6.5248592156862752</v>
      </c>
      <c r="H443" s="387">
        <f t="shared" si="150"/>
        <v>6.4823167911764719</v>
      </c>
      <c r="I443" s="387">
        <f t="shared" si="150"/>
        <v>6.5650707294117652</v>
      </c>
      <c r="J443" s="387">
        <f t="shared" si="150"/>
        <v>6.6005596519607845</v>
      </c>
      <c r="K443" s="387">
        <f t="shared" si="150"/>
        <v>6.4460896500000011</v>
      </c>
      <c r="L443" s="387">
        <f t="shared" si="150"/>
        <v>6.5378950892156871</v>
      </c>
      <c r="M443" s="388">
        <f t="shared" si="150"/>
        <v>7.0501749568627456</v>
      </c>
      <c r="N443" s="369"/>
      <c r="O443" s="386" t="s">
        <v>240</v>
      </c>
      <c r="P443" s="387">
        <f>P281*0.539</f>
        <v>6.7099808794117655</v>
      </c>
      <c r="Q443" s="387">
        <f t="shared" si="149"/>
        <v>6.5537448598039232</v>
      </c>
      <c r="R443" s="387">
        <f t="shared" si="149"/>
        <v>6.5460995147058831</v>
      </c>
      <c r="S443" s="388">
        <f t="shared" si="149"/>
        <v>6.5804010519607843</v>
      </c>
      <c r="T443" s="369"/>
      <c r="U443" s="386" t="s">
        <v>240</v>
      </c>
      <c r="V443" s="387">
        <f>V281*0.539</f>
        <v>6.6299219411764705</v>
      </c>
      <c r="W443" s="388">
        <f>W281*0.539</f>
        <v>6.5632191058823519</v>
      </c>
      <c r="X443" s="369"/>
      <c r="Y443" s="386" t="s">
        <v>240</v>
      </c>
      <c r="Z443" s="390">
        <f>Z281*0.539</f>
        <v>6.600039675490196</v>
      </c>
    </row>
    <row r="444" spans="1:29">
      <c r="A444" s="426" t="s">
        <v>241</v>
      </c>
      <c r="B444" s="424">
        <f t="shared" ref="B444:M444" si="151">B282*0.535</f>
        <v>6.7835188627450984</v>
      </c>
      <c r="C444" s="387">
        <f t="shared" si="151"/>
        <v>6.6651574558823539</v>
      </c>
      <c r="D444" s="387">
        <f t="shared" si="151"/>
        <v>6.4492130980392153</v>
      </c>
      <c r="E444" s="387">
        <f t="shared" si="151"/>
        <v>6.500109955882353</v>
      </c>
      <c r="F444" s="387">
        <f t="shared" si="151"/>
        <v>6.4532019950980386</v>
      </c>
      <c r="G444" s="387">
        <f t="shared" si="151"/>
        <v>6.4587130196078437</v>
      </c>
      <c r="H444" s="387">
        <f t="shared" si="151"/>
        <v>6.3852218529411759</v>
      </c>
      <c r="I444" s="387">
        <f t="shared" si="151"/>
        <v>6.4914125343137252</v>
      </c>
      <c r="J444" s="387">
        <f t="shared" si="151"/>
        <v>6.5098616421568645</v>
      </c>
      <c r="K444" s="387">
        <f t="shared" si="151"/>
        <v>6.3534161029411775</v>
      </c>
      <c r="L444" s="387">
        <f t="shared" si="151"/>
        <v>6.4783050343137258</v>
      </c>
      <c r="M444" s="388">
        <f t="shared" si="151"/>
        <v>6.9385414068627442</v>
      </c>
      <c r="N444" s="369"/>
      <c r="O444" s="386" t="s">
        <v>241</v>
      </c>
      <c r="P444" s="387">
        <f>P282*0.535</f>
        <v>6.6367374166666666</v>
      </c>
      <c r="Q444" s="387">
        <f>Q282*0.535</f>
        <v>6.4701095686274508</v>
      </c>
      <c r="R444" s="387">
        <f>R282*0.535</f>
        <v>6.4550813137254908</v>
      </c>
      <c r="S444" s="388">
        <f>S282*0.535</f>
        <v>6.5304156078431372</v>
      </c>
      <c r="T444" s="369"/>
      <c r="U444" s="386" t="s">
        <v>241</v>
      </c>
      <c r="V444" s="387">
        <f>V282*0.535</f>
        <v>6.5405113725490205</v>
      </c>
      <c r="W444" s="388">
        <f>W282*0.535</f>
        <v>6.4903047696078433</v>
      </c>
      <c r="X444" s="369"/>
      <c r="Y444" s="386" t="s">
        <v>241</v>
      </c>
      <c r="Z444" s="387">
        <f>Z282*0.535</f>
        <v>6.5164788578431381</v>
      </c>
    </row>
    <row r="445" spans="1:29">
      <c r="A445" s="426" t="s">
        <v>242</v>
      </c>
      <c r="B445" s="424">
        <f t="shared" ref="B445:M445" si="152">B283*0.54</f>
        <v>0</v>
      </c>
      <c r="C445" s="387">
        <f t="shared" si="152"/>
        <v>5.7172801764705889</v>
      </c>
      <c r="D445" s="387">
        <f t="shared" si="152"/>
        <v>6.7403075294117647</v>
      </c>
      <c r="E445" s="387">
        <f t="shared" si="152"/>
        <v>5.7492582352941177</v>
      </c>
      <c r="F445" s="387">
        <f t="shared" si="152"/>
        <v>0</v>
      </c>
      <c r="G445" s="387">
        <f t="shared" si="152"/>
        <v>0</v>
      </c>
      <c r="H445" s="387">
        <f t="shared" si="152"/>
        <v>0</v>
      </c>
      <c r="I445" s="387">
        <f t="shared" si="152"/>
        <v>6.9177335294117652</v>
      </c>
      <c r="J445" s="387">
        <f t="shared" si="152"/>
        <v>7.129080000000001</v>
      </c>
      <c r="K445" s="387">
        <f t="shared" si="152"/>
        <v>0</v>
      </c>
      <c r="L445" s="387">
        <f t="shared" si="152"/>
        <v>0</v>
      </c>
      <c r="M445" s="388">
        <f t="shared" si="152"/>
        <v>0</v>
      </c>
      <c r="N445" s="369"/>
      <c r="O445" s="386" t="s">
        <v>242</v>
      </c>
      <c r="P445" s="387">
        <f>P283*0.54</f>
        <v>6.2175928235294133</v>
      </c>
      <c r="Q445" s="387">
        <f>Q283*0.54</f>
        <v>5.7492582352941177</v>
      </c>
      <c r="R445" s="387">
        <f>R283*0.54</f>
        <v>6.9603580588235303</v>
      </c>
      <c r="S445" s="388">
        <f>S283*0.54</f>
        <v>0</v>
      </c>
      <c r="T445" s="369"/>
      <c r="U445" s="386" t="s">
        <v>242</v>
      </c>
      <c r="V445" s="387">
        <f>V283*0.54</f>
        <v>6.1158970588235304</v>
      </c>
      <c r="W445" s="388">
        <f>W283*0.54</f>
        <v>6.9603580588235303</v>
      </c>
      <c r="X445" s="369"/>
      <c r="Y445" s="386" t="s">
        <v>242</v>
      </c>
      <c r="Z445" s="387">
        <f>Z283*0.54</f>
        <v>6.4577027647058829</v>
      </c>
    </row>
    <row r="446" spans="1:29">
      <c r="A446" s="426" t="s">
        <v>98</v>
      </c>
      <c r="B446" s="424">
        <f t="shared" ref="B446:M446" si="153">B284*0.465</f>
        <v>4.5414904264705882</v>
      </c>
      <c r="C446" s="387">
        <f t="shared" si="153"/>
        <v>4.6277433676470592</v>
      </c>
      <c r="D446" s="387">
        <f t="shared" si="153"/>
        <v>4.5926103382352945</v>
      </c>
      <c r="E446" s="387">
        <f t="shared" si="153"/>
        <v>4.7492168676470596</v>
      </c>
      <c r="F446" s="387">
        <f t="shared" si="153"/>
        <v>4.7476103382352939</v>
      </c>
      <c r="G446" s="387">
        <f t="shared" si="153"/>
        <v>4.7204283529411768</v>
      </c>
      <c r="H446" s="387">
        <f t="shared" si="153"/>
        <v>4.6023849117647062</v>
      </c>
      <c r="I446" s="387">
        <f t="shared" si="153"/>
        <v>4.5338138235294112</v>
      </c>
      <c r="J446" s="387">
        <f t="shared" si="153"/>
        <v>4.5146198088235296</v>
      </c>
      <c r="K446" s="387">
        <f t="shared" si="153"/>
        <v>4.2117151617647064</v>
      </c>
      <c r="L446" s="387">
        <f t="shared" si="153"/>
        <v>4.1475292058823534</v>
      </c>
      <c r="M446" s="388">
        <f t="shared" si="153"/>
        <v>4.2930131176470594</v>
      </c>
      <c r="N446" s="369"/>
      <c r="O446" s="386" t="s">
        <v>98</v>
      </c>
      <c r="P446" s="387">
        <f>P284*0.465</f>
        <v>4.587558705882353</v>
      </c>
      <c r="Q446" s="387">
        <f>Q284*0.465</f>
        <v>4.7390880735294125</v>
      </c>
      <c r="R446" s="387">
        <f>R284*0.465</f>
        <v>4.5514970441176477</v>
      </c>
      <c r="S446" s="388">
        <f>S284*0.465</f>
        <v>4.2239601617647056</v>
      </c>
      <c r="T446" s="369"/>
      <c r="U446" s="386" t="s">
        <v>98</v>
      </c>
      <c r="V446" s="387">
        <f>V284*0.465</f>
        <v>4.66626405882353</v>
      </c>
      <c r="W446" s="388">
        <f>W284*0.465</f>
        <v>4.374821661764706</v>
      </c>
      <c r="X446" s="369"/>
      <c r="Y446" s="386" t="s">
        <v>98</v>
      </c>
      <c r="Z446" s="387">
        <f>Z284*0.465</f>
        <v>4.5076543823529409</v>
      </c>
    </row>
    <row r="447" spans="1:29" ht="13.5" thickBot="1">
      <c r="A447" s="427" t="s">
        <v>243</v>
      </c>
      <c r="B447" s="428">
        <f t="shared" ref="B447:M447" si="154">B285*0.516</f>
        <v>6.3277393647058817</v>
      </c>
      <c r="C447" s="395">
        <f t="shared" si="154"/>
        <v>6.3782259176470584</v>
      </c>
      <c r="D447" s="395">
        <f t="shared" si="154"/>
        <v>6.3116088000000001</v>
      </c>
      <c r="E447" s="395">
        <f t="shared" si="154"/>
        <v>6.3316316235294119</v>
      </c>
      <c r="F447" s="395">
        <f t="shared" si="154"/>
        <v>6.2818866941176479</v>
      </c>
      <c r="G447" s="395">
        <f t="shared" si="154"/>
        <v>6.2495704235294118</v>
      </c>
      <c r="H447" s="395">
        <f t="shared" si="154"/>
        <v>6.144729341176471</v>
      </c>
      <c r="I447" s="395">
        <f t="shared" si="154"/>
        <v>6.1475111882352955</v>
      </c>
      <c r="J447" s="395">
        <f t="shared" si="154"/>
        <v>6.1473275529411762</v>
      </c>
      <c r="K447" s="395">
        <f t="shared" si="154"/>
        <v>6.0394916470588242</v>
      </c>
      <c r="L447" s="395">
        <f t="shared" si="154"/>
        <v>6.0709474117647062</v>
      </c>
      <c r="M447" s="396">
        <f t="shared" si="154"/>
        <v>6.3327870588235298</v>
      </c>
      <c r="N447" s="369"/>
      <c r="O447" s="394" t="s">
        <v>243</v>
      </c>
      <c r="P447" s="395">
        <f>P285*0.516</f>
        <v>6.3395087176470595</v>
      </c>
      <c r="Q447" s="395">
        <f>Q285*0.516</f>
        <v>6.2901927764705885</v>
      </c>
      <c r="R447" s="395">
        <f>R285*0.516</f>
        <v>6.1463486705882353</v>
      </c>
      <c r="S447" s="396">
        <f>S285*0.516</f>
        <v>6.0903925176470581</v>
      </c>
      <c r="T447" s="369"/>
      <c r="U447" s="394" t="s">
        <v>243</v>
      </c>
      <c r="V447" s="395">
        <f>V285*0.516</f>
        <v>6.3134820823529409</v>
      </c>
      <c r="W447" s="396">
        <f>W285*0.516</f>
        <v>6.1172154117647057</v>
      </c>
      <c r="X447" s="369"/>
      <c r="Y447" s="394" t="s">
        <v>243</v>
      </c>
      <c r="Z447" s="395">
        <f>Z285*0.516</f>
        <v>6.2183645647058823</v>
      </c>
    </row>
    <row r="449" spans="1:26" ht="16.5" thickBot="1">
      <c r="A449" s="370">
        <v>2015</v>
      </c>
      <c r="B449" s="369"/>
      <c r="C449" s="369" t="s">
        <v>250</v>
      </c>
      <c r="D449" s="369"/>
      <c r="E449" s="369"/>
      <c r="F449" s="369"/>
      <c r="G449" s="369"/>
      <c r="H449" s="369"/>
      <c r="I449" s="369"/>
      <c r="J449" s="369"/>
      <c r="K449" s="369"/>
      <c r="L449" s="369"/>
      <c r="M449" s="368" t="s">
        <v>122</v>
      </c>
      <c r="N449" s="369"/>
      <c r="O449" s="370">
        <v>2015</v>
      </c>
      <c r="P449" s="371" t="s">
        <v>217</v>
      </c>
      <c r="Q449" s="371"/>
      <c r="R449" s="371"/>
      <c r="S449" s="371"/>
      <c r="T449" s="369"/>
      <c r="U449" s="370">
        <v>2015</v>
      </c>
      <c r="V449" s="371" t="s">
        <v>218</v>
      </c>
      <c r="W449" s="371"/>
      <c r="X449" s="369"/>
      <c r="Y449" s="370">
        <v>2015</v>
      </c>
      <c r="Z449" s="369"/>
    </row>
    <row r="450" spans="1:26" ht="13.5" thickBot="1">
      <c r="A450" s="375"/>
      <c r="B450" s="403" t="s">
        <v>220</v>
      </c>
      <c r="C450" s="403" t="s">
        <v>221</v>
      </c>
      <c r="D450" s="403" t="s">
        <v>222</v>
      </c>
      <c r="E450" s="403" t="s">
        <v>223</v>
      </c>
      <c r="F450" s="403" t="s">
        <v>224</v>
      </c>
      <c r="G450" s="403" t="s">
        <v>225</v>
      </c>
      <c r="H450" s="403" t="s">
        <v>226</v>
      </c>
      <c r="I450" s="403" t="s">
        <v>227</v>
      </c>
      <c r="J450" s="403" t="s">
        <v>228</v>
      </c>
      <c r="K450" s="403" t="s">
        <v>229</v>
      </c>
      <c r="L450" s="403" t="s">
        <v>230</v>
      </c>
      <c r="M450" s="404" t="s">
        <v>231</v>
      </c>
      <c r="N450" s="369"/>
      <c r="O450" s="407"/>
      <c r="P450" s="403" t="s">
        <v>232</v>
      </c>
      <c r="Q450" s="403" t="s">
        <v>233</v>
      </c>
      <c r="R450" s="403" t="s">
        <v>234</v>
      </c>
      <c r="S450" s="404" t="s">
        <v>235</v>
      </c>
      <c r="T450" s="369"/>
      <c r="U450" s="407"/>
      <c r="V450" s="403" t="s">
        <v>236</v>
      </c>
      <c r="W450" s="404" t="s">
        <v>237</v>
      </c>
      <c r="X450" s="369"/>
      <c r="Y450" s="375"/>
      <c r="Z450" s="404" t="s">
        <v>238</v>
      </c>
    </row>
    <row r="451" spans="1:26" ht="13.5" thickBot="1">
      <c r="A451" s="408" t="s">
        <v>239</v>
      </c>
      <c r="B451" s="430">
        <f t="shared" ref="B451:M451" si="155">B289*0.507</f>
        <v>5.848791764705882</v>
      </c>
      <c r="C451" s="430">
        <f t="shared" si="155"/>
        <v>6.1309273235294119</v>
      </c>
      <c r="D451" s="431">
        <f t="shared" si="155"/>
        <v>6.1089523529411762</v>
      </c>
      <c r="E451" s="430">
        <f t="shared" si="155"/>
        <v>6.0019753529411766</v>
      </c>
      <c r="F451" s="430">
        <f t="shared" si="155"/>
        <v>6.0736015294117651</v>
      </c>
      <c r="G451" s="430">
        <f t="shared" si="155"/>
        <v>6.209944764705881</v>
      </c>
      <c r="H451" s="430">
        <f t="shared" si="155"/>
        <v>5.7993542941176468</v>
      </c>
      <c r="I451" s="430">
        <f t="shared" si="155"/>
        <v>5.8016904705882357</v>
      </c>
      <c r="J451" s="430">
        <f t="shared" si="155"/>
        <v>5.7801230882352943</v>
      </c>
      <c r="K451" s="430">
        <f t="shared" si="155"/>
        <v>5.8904552352941186</v>
      </c>
      <c r="L451" s="430">
        <f t="shared" si="155"/>
        <v>5.9891412941176476</v>
      </c>
      <c r="M451" s="432">
        <f t="shared" si="155"/>
        <v>6.0182391176470595</v>
      </c>
      <c r="N451" s="369"/>
      <c r="O451" s="411" t="s">
        <v>239</v>
      </c>
      <c r="P451" s="384">
        <f>P289*0.507</f>
        <v>6.0358648235294119</v>
      </c>
      <c r="Q451" s="384">
        <f>Q289*0.507</f>
        <v>6.3412896221999988</v>
      </c>
      <c r="R451" s="384">
        <f>R289*0.507</f>
        <v>6.0269822730000007</v>
      </c>
      <c r="S451" s="384">
        <f>S289*0.507</f>
        <v>6.2072727912000003</v>
      </c>
      <c r="T451" s="369"/>
      <c r="U451" s="411" t="s">
        <v>239</v>
      </c>
      <c r="V451" s="384">
        <f>V289*0.507</f>
        <v>6.3136226322000004</v>
      </c>
      <c r="W451" s="384">
        <f>W289*0.507</f>
        <v>6.1129205981999997</v>
      </c>
      <c r="X451" s="369"/>
      <c r="Y451" s="411" t="s">
        <v>239</v>
      </c>
      <c r="Z451" s="384">
        <f>Z289*0.507</f>
        <v>6.207381390600001</v>
      </c>
    </row>
    <row r="452" spans="1:26">
      <c r="A452" s="423" t="s">
        <v>244</v>
      </c>
      <c r="B452" s="433">
        <f t="shared" ref="B452:M452" si="156">B290*0.539</f>
        <v>6.6767689676470594</v>
      </c>
      <c r="C452" s="434">
        <f t="shared" si="156"/>
        <v>7.0741926911764708</v>
      </c>
      <c r="D452" s="435">
        <f t="shared" si="156"/>
        <v>6.787930848039216</v>
      </c>
      <c r="E452" s="434">
        <f t="shared" si="156"/>
        <v>6.5606815784313728</v>
      </c>
      <c r="F452" s="434">
        <f t="shared" si="156"/>
        <v>6.6757739313725493</v>
      </c>
      <c r="G452" s="434">
        <f t="shared" si="156"/>
        <v>6.7629651078431383</v>
      </c>
      <c r="H452" s="434">
        <f t="shared" si="156"/>
        <v>6.5382285294117644</v>
      </c>
      <c r="I452" s="434">
        <f t="shared" si="156"/>
        <v>6.5415840686274516</v>
      </c>
      <c r="J452" s="434">
        <f t="shared" si="156"/>
        <v>6.5722436568627458</v>
      </c>
      <c r="K452" s="434">
        <f t="shared" si="156"/>
        <v>6.6930377843137254</v>
      </c>
      <c r="L452" s="434">
        <f t="shared" si="156"/>
        <v>6.7232376372549023</v>
      </c>
      <c r="M452" s="434">
        <f t="shared" si="156"/>
        <v>6.7261598627450985</v>
      </c>
      <c r="N452" s="369"/>
      <c r="O452" s="415" t="s">
        <v>244</v>
      </c>
      <c r="P452" s="390">
        <f t="shared" ref="P452:S453" si="157">P290*0.539</f>
        <v>6.8303226696078427</v>
      </c>
      <c r="Q452" s="390">
        <f t="shared" si="157"/>
        <v>6.9287288994000003</v>
      </c>
      <c r="R452" s="390">
        <f t="shared" si="157"/>
        <v>6.8196470496000003</v>
      </c>
      <c r="S452" s="390">
        <f t="shared" si="157"/>
        <v>6.9849054198000005</v>
      </c>
      <c r="T452" s="369"/>
      <c r="U452" s="415" t="s">
        <v>244</v>
      </c>
      <c r="V452" s="390">
        <f>V290*0.539</f>
        <v>7.0209984768000009</v>
      </c>
      <c r="W452" s="390">
        <f>W290*0.539</f>
        <v>6.9009485160000015</v>
      </c>
      <c r="X452" s="369"/>
      <c r="Y452" s="412" t="s">
        <v>244</v>
      </c>
      <c r="Z452" s="390">
        <f>Z290*0.539</f>
        <v>6.9500218788000003</v>
      </c>
    </row>
    <row r="453" spans="1:26">
      <c r="A453" s="426" t="s">
        <v>240</v>
      </c>
      <c r="B453" s="424">
        <f t="shared" ref="B453:M453" si="158">B291*0.539</f>
        <v>6.8802187450980394</v>
      </c>
      <c r="C453" s="425">
        <f t="shared" si="158"/>
        <v>7.0391735441176477</v>
      </c>
      <c r="D453" s="436">
        <f t="shared" si="158"/>
        <v>6.9162556509803927</v>
      </c>
      <c r="E453" s="425">
        <f t="shared" si="158"/>
        <v>6.7547744215686283</v>
      </c>
      <c r="F453" s="425">
        <f t="shared" si="158"/>
        <v>6.8433078137254899</v>
      </c>
      <c r="G453" s="425">
        <f t="shared" si="158"/>
        <v>6.9557263039215691</v>
      </c>
      <c r="H453" s="425">
        <f t="shared" si="158"/>
        <v>6.6709229313725489</v>
      </c>
      <c r="I453" s="425">
        <f t="shared" si="158"/>
        <v>6.7822475686274517</v>
      </c>
      <c r="J453" s="425">
        <f t="shared" si="158"/>
        <v>6.8062277843137267</v>
      </c>
      <c r="K453" s="425">
        <f t="shared" si="158"/>
        <v>6.9640332450980402</v>
      </c>
      <c r="L453" s="425">
        <f t="shared" si="158"/>
        <v>7.1130667450980392</v>
      </c>
      <c r="M453" s="425">
        <f t="shared" si="158"/>
        <v>7.1393667745098037</v>
      </c>
      <c r="N453" s="369"/>
      <c r="O453" s="386" t="s">
        <v>240</v>
      </c>
      <c r="P453" s="387">
        <f t="shared" si="157"/>
        <v>6.9457289107843136</v>
      </c>
      <c r="Q453" s="387">
        <f t="shared" si="157"/>
        <v>7.1303552165999999</v>
      </c>
      <c r="R453" s="387">
        <f t="shared" si="157"/>
        <v>7.0237858613999995</v>
      </c>
      <c r="S453" s="387">
        <f t="shared" si="157"/>
        <v>7.3601962433999999</v>
      </c>
      <c r="T453" s="369"/>
      <c r="U453" s="386" t="s">
        <v>240</v>
      </c>
      <c r="V453" s="387">
        <f>V291*0.539</f>
        <v>7.1798079275999998</v>
      </c>
      <c r="W453" s="387">
        <f>W291*0.539</f>
        <v>7.1871639840000006</v>
      </c>
      <c r="X453" s="369"/>
      <c r="Y453" s="386" t="s">
        <v>240</v>
      </c>
      <c r="Z453" s="387">
        <f>Z291*0.539</f>
        <v>7.1835299382000004</v>
      </c>
    </row>
    <row r="454" spans="1:26">
      <c r="A454" s="426" t="s">
        <v>241</v>
      </c>
      <c r="B454" s="424">
        <f t="shared" ref="B454:M454" si="159">B292*0.535</f>
        <v>6.7828752892156867</v>
      </c>
      <c r="C454" s="425">
        <f t="shared" si="159"/>
        <v>6.9735130980392164</v>
      </c>
      <c r="D454" s="436">
        <f t="shared" si="159"/>
        <v>6.8236333725490201</v>
      </c>
      <c r="E454" s="425">
        <f t="shared" si="159"/>
        <v>6.6640491666666675</v>
      </c>
      <c r="F454" s="425">
        <f t="shared" si="159"/>
        <v>6.7435648529411765</v>
      </c>
      <c r="G454" s="425">
        <f t="shared" si="159"/>
        <v>6.8799531372549021</v>
      </c>
      <c r="H454" s="425">
        <f t="shared" si="159"/>
        <v>6.560222450980393</v>
      </c>
      <c r="I454" s="425">
        <f t="shared" si="159"/>
        <v>6.7047353921568629</v>
      </c>
      <c r="J454" s="425">
        <f t="shared" si="159"/>
        <v>6.7429564215686275</v>
      </c>
      <c r="K454" s="425">
        <f t="shared" si="159"/>
        <v>6.8730873039215696</v>
      </c>
      <c r="L454" s="425">
        <f t="shared" si="159"/>
        <v>6.9917733823529415</v>
      </c>
      <c r="M454" s="425">
        <f t="shared" si="159"/>
        <v>7.0088042156862747</v>
      </c>
      <c r="N454" s="369"/>
      <c r="O454" s="386" t="s">
        <v>241</v>
      </c>
      <c r="P454" s="387">
        <f>P292*0.535</f>
        <v>6.8623212156862747</v>
      </c>
      <c r="Q454" s="387">
        <f>Q292*0.535</f>
        <v>7.0442011920000001</v>
      </c>
      <c r="R454" s="387">
        <f>R292*0.535</f>
        <v>6.9369984270000007</v>
      </c>
      <c r="S454" s="387">
        <f>S292*0.535</f>
        <v>7.2371989110000001</v>
      </c>
      <c r="T454" s="369"/>
      <c r="U454" s="386" t="s">
        <v>241</v>
      </c>
      <c r="V454" s="387">
        <f>V292*0.535</f>
        <v>7.0863728879999996</v>
      </c>
      <c r="W454" s="387">
        <f>W292*0.535</f>
        <v>7.0655435190000011</v>
      </c>
      <c r="X454" s="369"/>
      <c r="Y454" s="386" t="s">
        <v>241</v>
      </c>
      <c r="Z454" s="387">
        <f>Z292*0.535</f>
        <v>7.0773906660000003</v>
      </c>
    </row>
    <row r="455" spans="1:26">
      <c r="A455" s="426" t="s">
        <v>242</v>
      </c>
      <c r="B455" s="424" t="e">
        <f>#REF!*0.54</f>
        <v>#REF!</v>
      </c>
      <c r="C455" s="425" t="e">
        <f>#REF!*0.54</f>
        <v>#REF!</v>
      </c>
      <c r="D455" s="436" t="e">
        <f>#REF!*0.54</f>
        <v>#REF!</v>
      </c>
      <c r="E455" s="425" t="e">
        <f>#REF!*0.54</f>
        <v>#REF!</v>
      </c>
      <c r="F455" s="425" t="e">
        <f>#REF!*0.54</f>
        <v>#REF!</v>
      </c>
      <c r="G455" s="425" t="e">
        <f>#REF!*0.54</f>
        <v>#REF!</v>
      </c>
      <c r="H455" s="425" t="e">
        <f>#REF!*0.54</f>
        <v>#REF!</v>
      </c>
      <c r="I455" s="425" t="e">
        <f>#REF!*0.54</f>
        <v>#REF!</v>
      </c>
      <c r="J455" s="425" t="e">
        <f>#REF!*0.54</f>
        <v>#REF!</v>
      </c>
      <c r="K455" s="425" t="e">
        <f>#REF!*0.54</f>
        <v>#REF!</v>
      </c>
      <c r="L455" s="425" t="e">
        <f>#REF!*0.54</f>
        <v>#REF!</v>
      </c>
      <c r="M455" s="425" t="e">
        <f>#REF!*0.54</f>
        <v>#REF!</v>
      </c>
      <c r="N455" s="369"/>
      <c r="O455" s="386" t="s">
        <v>242</v>
      </c>
      <c r="P455" s="387" t="e">
        <f>#REF!*0.54</f>
        <v>#REF!</v>
      </c>
      <c r="Q455" s="387" t="e">
        <f>#REF!*0.54</f>
        <v>#REF!</v>
      </c>
      <c r="R455" s="387" t="e">
        <f>#REF!*0.54</f>
        <v>#REF!</v>
      </c>
      <c r="S455" s="387" t="e">
        <f>#REF!*0.54</f>
        <v>#REF!</v>
      </c>
      <c r="T455" s="369"/>
      <c r="U455" s="386" t="s">
        <v>242</v>
      </c>
      <c r="V455" s="387" t="e">
        <f>#REF!*0.54</f>
        <v>#REF!</v>
      </c>
      <c r="W455" s="387" t="e">
        <f>#REF!*0.54</f>
        <v>#REF!</v>
      </c>
      <c r="X455" s="369"/>
      <c r="Y455" s="386" t="s">
        <v>242</v>
      </c>
      <c r="Z455" s="387" t="e">
        <f>#REF!*0.54</f>
        <v>#REF!</v>
      </c>
    </row>
    <row r="456" spans="1:26">
      <c r="A456" s="426" t="s">
        <v>98</v>
      </c>
      <c r="B456" s="424">
        <f t="shared" ref="B456:M456" si="160">B293*0.465</f>
        <v>4.413131735294118</v>
      </c>
      <c r="C456" s="425">
        <f t="shared" si="160"/>
        <v>4.7413027500000009</v>
      </c>
      <c r="D456" s="436">
        <f t="shared" si="160"/>
        <v>4.8700042647058819</v>
      </c>
      <c r="E456" s="425">
        <f t="shared" si="160"/>
        <v>4.8365379411764708</v>
      </c>
      <c r="F456" s="425">
        <f t="shared" si="160"/>
        <v>4.8296951470588239</v>
      </c>
      <c r="G456" s="425">
        <f t="shared" si="160"/>
        <v>4.9144300000000003</v>
      </c>
      <c r="H456" s="425">
        <f t="shared" si="160"/>
        <v>4.6048722058823532</v>
      </c>
      <c r="I456" s="425">
        <f t="shared" si="160"/>
        <v>4.4468387647058822</v>
      </c>
      <c r="J456" s="425">
        <f t="shared" si="160"/>
        <v>4.4034232647058822</v>
      </c>
      <c r="K456" s="425">
        <f t="shared" si="160"/>
        <v>4.51538569117647</v>
      </c>
      <c r="L456" s="425">
        <f t="shared" si="160"/>
        <v>4.5566024705882358</v>
      </c>
      <c r="M456" s="425">
        <f t="shared" si="160"/>
        <v>4.4986976617647061</v>
      </c>
      <c r="N456" s="369"/>
      <c r="O456" s="386" t="s">
        <v>98</v>
      </c>
      <c r="P456" s="387">
        <f>P293*0.465</f>
        <v>4.6751847647058833</v>
      </c>
      <c r="Q456" s="387">
        <f>Q293*0.465</f>
        <v>5.0544538380000006</v>
      </c>
      <c r="R456" s="387">
        <f>R293*0.465</f>
        <v>4.6692923571000007</v>
      </c>
      <c r="S456" s="387">
        <f>S293*0.465</f>
        <v>4.7064158181000009</v>
      </c>
      <c r="T456" s="369"/>
      <c r="U456" s="386" t="s">
        <v>98</v>
      </c>
      <c r="V456" s="387">
        <f>V293*0.465</f>
        <v>4.9496003369999997</v>
      </c>
      <c r="W456" s="387">
        <f>W293*0.465</f>
        <v>4.6871649297000006</v>
      </c>
      <c r="X456" s="369"/>
      <c r="Y456" s="386" t="s">
        <v>98</v>
      </c>
      <c r="Z456" s="387">
        <f>Z293*0.465</f>
        <v>4.799991888000001</v>
      </c>
    </row>
    <row r="457" spans="1:26" ht="13.5" thickBot="1">
      <c r="A457" s="427" t="s">
        <v>243</v>
      </c>
      <c r="B457" s="428">
        <f t="shared" ref="B457:M457" si="161">B294*0.516</f>
        <v>6.2967313058823535</v>
      </c>
      <c r="C457" s="437">
        <f t="shared" si="161"/>
        <v>6.4350648352941189</v>
      </c>
      <c r="D457" s="438">
        <f t="shared" si="161"/>
        <v>6.3706680352941181</v>
      </c>
      <c r="E457" s="437">
        <f t="shared" si="161"/>
        <v>6.2968795294117639</v>
      </c>
      <c r="F457" s="437">
        <f t="shared" si="161"/>
        <v>6.2700323529411763</v>
      </c>
      <c r="G457" s="437">
        <f t="shared" si="161"/>
        <v>6.3949094117647061</v>
      </c>
      <c r="H457" s="437">
        <f t="shared" si="161"/>
        <v>6.1337729411764705</v>
      </c>
      <c r="I457" s="437">
        <f t="shared" si="161"/>
        <v>6.1266045882352937</v>
      </c>
      <c r="J457" s="437">
        <f t="shared" si="161"/>
        <v>6.1032024705882355</v>
      </c>
      <c r="K457" s="437">
        <f t="shared" si="161"/>
        <v>6.2105152941176467</v>
      </c>
      <c r="L457" s="437">
        <f t="shared" si="161"/>
        <v>6.2702650588235294</v>
      </c>
      <c r="M457" s="437">
        <f t="shared" si="161"/>
        <v>6.2783440000000006</v>
      </c>
      <c r="N457" s="369"/>
      <c r="O457" s="394" t="s">
        <v>243</v>
      </c>
      <c r="P457" s="395">
        <f>P294*0.516</f>
        <v>6.3681254705882351</v>
      </c>
      <c r="Q457" s="395">
        <f>Q294*0.516</f>
        <v>6.5769947208000001</v>
      </c>
      <c r="R457" s="395">
        <f>R294*0.516</f>
        <v>6.3680088384000006</v>
      </c>
      <c r="S457" s="395">
        <f>S294*0.516</f>
        <v>6.5058520464000003</v>
      </c>
      <c r="T457" s="369"/>
      <c r="U457" s="394" t="s">
        <v>243</v>
      </c>
      <c r="V457" s="395">
        <f>V294*0.516</f>
        <v>6.6001106952000006</v>
      </c>
      <c r="W457" s="395">
        <f>W294*0.516</f>
        <v>6.4321251408000002</v>
      </c>
      <c r="X457" s="369"/>
      <c r="Y457" s="394" t="s">
        <v>243</v>
      </c>
      <c r="Z457" s="395">
        <f>Z294*0.516</f>
        <v>6.5064309984000008</v>
      </c>
    </row>
    <row r="459" spans="1:26" ht="16.5" thickBot="1">
      <c r="A459" s="370">
        <v>2016</v>
      </c>
      <c r="B459" s="369"/>
      <c r="C459" s="369" t="s">
        <v>250</v>
      </c>
      <c r="D459" s="369"/>
      <c r="E459" s="369"/>
      <c r="F459" s="369"/>
      <c r="G459" s="369"/>
      <c r="H459" s="369"/>
      <c r="I459" s="369"/>
      <c r="J459" s="369"/>
      <c r="K459" s="369"/>
      <c r="L459" s="369"/>
      <c r="M459" s="368" t="s">
        <v>122</v>
      </c>
      <c r="N459" s="369"/>
      <c r="O459" s="370">
        <v>2016</v>
      </c>
      <c r="P459" s="371" t="s">
        <v>217</v>
      </c>
      <c r="Q459" s="371"/>
      <c r="R459" s="371"/>
      <c r="S459" s="371"/>
      <c r="T459" s="369"/>
      <c r="U459" s="370">
        <v>2016</v>
      </c>
      <c r="V459" s="371" t="s">
        <v>218</v>
      </c>
      <c r="W459" s="371"/>
      <c r="X459" s="369"/>
      <c r="Y459" s="370">
        <v>2016</v>
      </c>
      <c r="Z459" s="369"/>
    </row>
    <row r="460" spans="1:26" ht="13.5" thickBot="1">
      <c r="A460" s="375"/>
      <c r="B460" s="403" t="s">
        <v>220</v>
      </c>
      <c r="C460" s="403" t="s">
        <v>221</v>
      </c>
      <c r="D460" s="403" t="s">
        <v>222</v>
      </c>
      <c r="E460" s="403" t="s">
        <v>223</v>
      </c>
      <c r="F460" s="403" t="s">
        <v>224</v>
      </c>
      <c r="G460" s="403" t="s">
        <v>225</v>
      </c>
      <c r="H460" s="403" t="s">
        <v>226</v>
      </c>
      <c r="I460" s="403" t="s">
        <v>227</v>
      </c>
      <c r="J460" s="403" t="s">
        <v>228</v>
      </c>
      <c r="K460" s="403" t="s">
        <v>229</v>
      </c>
      <c r="L460" s="403" t="s">
        <v>230</v>
      </c>
      <c r="M460" s="404" t="s">
        <v>231</v>
      </c>
      <c r="N460" s="369"/>
      <c r="O460" s="407"/>
      <c r="P460" s="403" t="s">
        <v>232</v>
      </c>
      <c r="Q460" s="403" t="s">
        <v>233</v>
      </c>
      <c r="R460" s="403" t="s">
        <v>234</v>
      </c>
      <c r="S460" s="404" t="s">
        <v>235</v>
      </c>
      <c r="T460" s="369"/>
      <c r="U460" s="407"/>
      <c r="V460" s="403" t="s">
        <v>236</v>
      </c>
      <c r="W460" s="404" t="s">
        <v>237</v>
      </c>
      <c r="X460" s="369"/>
      <c r="Y460" s="375"/>
      <c r="Z460" s="404" t="s">
        <v>238</v>
      </c>
    </row>
    <row r="461" spans="1:26" ht="13.5" thickBot="1">
      <c r="A461" s="408" t="s">
        <v>239</v>
      </c>
      <c r="B461" s="430">
        <f t="shared" ref="B461:M461" si="162">B298*0.507</f>
        <v>6.0956361470588236</v>
      </c>
      <c r="C461" s="430">
        <f t="shared" si="162"/>
        <v>6.0006531764705882</v>
      </c>
      <c r="D461" s="431">
        <f t="shared" si="162"/>
        <v>6.0301088823529403</v>
      </c>
      <c r="E461" s="430">
        <f t="shared" si="162"/>
        <v>5.943899</v>
      </c>
      <c r="F461" s="430">
        <f t="shared" si="162"/>
        <v>6.0871563235294115</v>
      </c>
      <c r="G461" s="430">
        <f t="shared" si="162"/>
        <v>6.1690268823529406</v>
      </c>
      <c r="H461" s="430">
        <f t="shared" si="162"/>
        <v>5.9334458529411771</v>
      </c>
      <c r="I461" s="430">
        <f t="shared" si="162"/>
        <v>6.017907579411764</v>
      </c>
      <c r="J461" s="430">
        <f t="shared" si="162"/>
        <v>6.0621438264705887</v>
      </c>
      <c r="K461" s="430">
        <f t="shared" si="162"/>
        <v>5.9548636205882355</v>
      </c>
      <c r="L461" s="430">
        <f t="shared" si="162"/>
        <v>6.1433811323529417</v>
      </c>
      <c r="M461" s="432">
        <f t="shared" si="162"/>
        <v>6.350614330014527</v>
      </c>
      <c r="N461" s="369"/>
      <c r="O461" s="411" t="s">
        <v>239</v>
      </c>
      <c r="P461" s="384">
        <f>P298*0.507</f>
        <v>6.0406465294117648</v>
      </c>
      <c r="Q461" s="384">
        <f>Q298*0.507</f>
        <v>6.077026264705883</v>
      </c>
      <c r="R461" s="384">
        <f>R298*0.507</f>
        <v>6.0054944149312304</v>
      </c>
      <c r="S461" s="384">
        <f>S298*0.507</f>
        <v>6.1470467016817514</v>
      </c>
      <c r="T461" s="369"/>
      <c r="U461" s="411" t="s">
        <v>239</v>
      </c>
      <c r="V461" s="384">
        <f>V298*0.507</f>
        <v>6.0594999705882344</v>
      </c>
      <c r="W461" s="384">
        <f>W298*0.507</f>
        <v>6.0769175109495368</v>
      </c>
      <c r="X461" s="369"/>
      <c r="Y461" s="411" t="s">
        <v>239</v>
      </c>
      <c r="Z461" s="384">
        <f>Z298*0.507</f>
        <v>6.0680676110876881</v>
      </c>
    </row>
    <row r="462" spans="1:26">
      <c r="A462" s="423" t="s">
        <v>244</v>
      </c>
      <c r="B462" s="433">
        <f t="shared" ref="B462:M462" si="163">B299*0.539</f>
        <v>6.8206243686274517</v>
      </c>
      <c r="C462" s="434">
        <f t="shared" si="163"/>
        <v>6.5757630098039215</v>
      </c>
      <c r="D462" s="435">
        <f t="shared" si="163"/>
        <v>6.6891273921568626</v>
      </c>
      <c r="E462" s="434">
        <f t="shared" si="163"/>
        <v>6.5355440980392165</v>
      </c>
      <c r="F462" s="434">
        <f t="shared" si="163"/>
        <v>6.8415745588235302</v>
      </c>
      <c r="G462" s="434">
        <f t="shared" si="163"/>
        <v>6.8440317647058837</v>
      </c>
      <c r="H462" s="434">
        <f t="shared" si="163"/>
        <v>7.0067040784313726</v>
      </c>
      <c r="I462" s="434">
        <f t="shared" si="163"/>
        <v>7.1009910313725495</v>
      </c>
      <c r="J462" s="434">
        <f t="shared" si="163"/>
        <v>7.2362562519607856</v>
      </c>
      <c r="K462" s="434">
        <f t="shared" si="163"/>
        <v>6.7560627372549025</v>
      </c>
      <c r="L462" s="434">
        <f t="shared" si="163"/>
        <v>7.2984621362745097</v>
      </c>
      <c r="M462" s="434">
        <f t="shared" si="163"/>
        <v>7.0729673571436962</v>
      </c>
      <c r="N462" s="369"/>
      <c r="O462" s="415" t="s">
        <v>244</v>
      </c>
      <c r="P462" s="390">
        <f t="shared" ref="P462:S463" si="164">P299*0.539</f>
        <v>6.703299921568628</v>
      </c>
      <c r="Q462" s="390">
        <f t="shared" si="164"/>
        <v>6.7880550294117654</v>
      </c>
      <c r="R462" s="390">
        <f t="shared" si="164"/>
        <v>7.0961022436199066</v>
      </c>
      <c r="S462" s="390">
        <f t="shared" si="164"/>
        <v>7.1507215178291679</v>
      </c>
      <c r="T462" s="369"/>
      <c r="U462" s="415" t="s">
        <v>244</v>
      </c>
      <c r="V462" s="390">
        <f>V299*0.539</f>
        <v>6.7548695392156874</v>
      </c>
      <c r="W462" s="390">
        <f>W299*0.539</f>
        <v>7.1103629376757826</v>
      </c>
      <c r="X462" s="369"/>
      <c r="Y462" s="412" t="s">
        <v>244</v>
      </c>
      <c r="Z462" s="390">
        <f>Z299*0.539</f>
        <v>7.0137515860932487</v>
      </c>
    </row>
    <row r="463" spans="1:26">
      <c r="A463" s="426" t="s">
        <v>240</v>
      </c>
      <c r="B463" s="424">
        <f t="shared" ref="B463:M463" si="165">B300*0.539</f>
        <v>7.1357216549019613</v>
      </c>
      <c r="C463" s="425">
        <f t="shared" si="165"/>
        <v>6.9390965686274519</v>
      </c>
      <c r="D463" s="436">
        <f t="shared" si="165"/>
        <v>6.9291620588235299</v>
      </c>
      <c r="E463" s="425">
        <f t="shared" si="165"/>
        <v>6.8283215000000004</v>
      </c>
      <c r="F463" s="425">
        <f t="shared" si="165"/>
        <v>6.9467165490196088</v>
      </c>
      <c r="G463" s="425">
        <f t="shared" si="165"/>
        <v>7.0190535196078425</v>
      </c>
      <c r="H463" s="425">
        <f t="shared" si="165"/>
        <v>6.9007007450980398</v>
      </c>
      <c r="I463" s="425">
        <f t="shared" si="165"/>
        <v>7.0841705323529407</v>
      </c>
      <c r="J463" s="425">
        <f t="shared" si="165"/>
        <v>7.097192138235294</v>
      </c>
      <c r="K463" s="425">
        <f t="shared" si="165"/>
        <v>6.9970929686274514</v>
      </c>
      <c r="L463" s="425">
        <f t="shared" si="165"/>
        <v>7.183639283333334</v>
      </c>
      <c r="M463" s="425">
        <f t="shared" si="165"/>
        <v>7.3310325806691816</v>
      </c>
      <c r="N463" s="369"/>
      <c r="O463" s="386" t="s">
        <v>240</v>
      </c>
      <c r="P463" s="387">
        <f t="shared" si="164"/>
        <v>6.995268823529412</v>
      </c>
      <c r="Q463" s="387">
        <f t="shared" si="164"/>
        <v>6.9424521078431383</v>
      </c>
      <c r="R463" s="387">
        <f t="shared" si="164"/>
        <v>7.030156096262723</v>
      </c>
      <c r="S463" s="387">
        <f t="shared" si="164"/>
        <v>7.1765564506373094</v>
      </c>
      <c r="T463" s="369"/>
      <c r="U463" s="386" t="s">
        <v>240</v>
      </c>
      <c r="V463" s="387">
        <f>V300*0.539</f>
        <v>6.968007049019608</v>
      </c>
      <c r="W463" s="387">
        <f>W300*0.539</f>
        <v>7.1050827769704021</v>
      </c>
      <c r="X463" s="369"/>
      <c r="Y463" s="386" t="s">
        <v>240</v>
      </c>
      <c r="Z463" s="387">
        <f>Z300*0.539</f>
        <v>7.0321400268869185</v>
      </c>
    </row>
    <row r="464" spans="1:26">
      <c r="A464" s="426" t="s">
        <v>241</v>
      </c>
      <c r="B464" s="424">
        <f t="shared" ref="B464:M464" si="166">B301*0.535</f>
        <v>7.0653164754901967</v>
      </c>
      <c r="C464" s="425">
        <f t="shared" si="166"/>
        <v>6.8124697058823536</v>
      </c>
      <c r="D464" s="436">
        <f t="shared" si="166"/>
        <v>6.8257712745098056</v>
      </c>
      <c r="E464" s="425">
        <f t="shared" si="166"/>
        <v>6.7373494117647068</v>
      </c>
      <c r="F464" s="425">
        <f t="shared" si="166"/>
        <v>6.9062363235294129</v>
      </c>
      <c r="G464" s="425">
        <f t="shared" si="166"/>
        <v>6.9757233823529416</v>
      </c>
      <c r="H464" s="425">
        <f t="shared" si="166"/>
        <v>6.8664207843137257</v>
      </c>
      <c r="I464" s="425">
        <f t="shared" si="166"/>
        <v>7.0779267401960784</v>
      </c>
      <c r="J464" s="425">
        <f t="shared" si="166"/>
        <v>7.0828230392156861</v>
      </c>
      <c r="K464" s="425">
        <f t="shared" si="166"/>
        <v>7.0211359656862751</v>
      </c>
      <c r="L464" s="425">
        <f t="shared" si="166"/>
        <v>7.1883517892156865</v>
      </c>
      <c r="M464" s="425">
        <f t="shared" si="166"/>
        <v>7.27006650290976</v>
      </c>
      <c r="N464" s="369"/>
      <c r="O464" s="386" t="s">
        <v>241</v>
      </c>
      <c r="P464" s="387">
        <f>P301*0.535</f>
        <v>6.8949803431372549</v>
      </c>
      <c r="Q464" s="387">
        <f>Q301*0.535</f>
        <v>6.8878102941176476</v>
      </c>
      <c r="R464" s="387">
        <f>R301*0.535</f>
        <v>7.0210658616019961</v>
      </c>
      <c r="S464" s="387">
        <f>S301*0.535</f>
        <v>7.1723506130051673</v>
      </c>
      <c r="T464" s="369"/>
      <c r="U464" s="386" t="s">
        <v>241</v>
      </c>
      <c r="V464" s="387">
        <f>V301*0.535</f>
        <v>6.8906374019607846</v>
      </c>
      <c r="W464" s="387">
        <f>W301*0.535</f>
        <v>7.1032660937767709</v>
      </c>
      <c r="X464" s="369"/>
      <c r="Y464" s="386" t="s">
        <v>241</v>
      </c>
      <c r="Z464" s="387">
        <f>Z301*0.535</f>
        <v>6.9991687354567924</v>
      </c>
    </row>
    <row r="465" spans="1:28">
      <c r="A465" s="426" t="s">
        <v>242</v>
      </c>
      <c r="B465" s="424">
        <f t="shared" ref="B465:M465" si="167">B302*0.54</f>
        <v>0</v>
      </c>
      <c r="C465" s="425">
        <f t="shared" si="167"/>
        <v>0</v>
      </c>
      <c r="D465" s="436">
        <f t="shared" si="167"/>
        <v>6.5985882352941188</v>
      </c>
      <c r="E465" s="425">
        <f t="shared" si="167"/>
        <v>6.2081841176470585</v>
      </c>
      <c r="F465" s="425">
        <f t="shared" si="167"/>
        <v>0</v>
      </c>
      <c r="G465" s="425">
        <f t="shared" si="167"/>
        <v>5.4227647058823534</v>
      </c>
      <c r="H465" s="425">
        <f t="shared" si="167"/>
        <v>5.8945500000000006</v>
      </c>
      <c r="I465" s="425">
        <f t="shared" si="167"/>
        <v>6.443829</v>
      </c>
      <c r="J465" s="425">
        <f t="shared" si="167"/>
        <v>5.7598305882352951</v>
      </c>
      <c r="K465" s="425">
        <f t="shared" si="167"/>
        <v>4.1558823529411768</v>
      </c>
      <c r="L465" s="425">
        <f t="shared" si="167"/>
        <v>0</v>
      </c>
      <c r="M465" s="425">
        <f t="shared" si="167"/>
        <v>0</v>
      </c>
      <c r="N465" s="369"/>
      <c r="O465" s="386" t="s">
        <v>242</v>
      </c>
      <c r="P465" s="387">
        <f>P302*0.54</f>
        <v>6.5985882352941188</v>
      </c>
      <c r="Q465" s="387">
        <f>Q302*0.54</f>
        <v>6.0078600000000009</v>
      </c>
      <c r="R465" s="387">
        <f>R302*0.54</f>
        <v>5.9513395649587277</v>
      </c>
      <c r="S465" s="387">
        <f>S302*0.54</f>
        <v>4.1558823529411768</v>
      </c>
      <c r="T465" s="369"/>
      <c r="U465" s="386" t="s">
        <v>242</v>
      </c>
      <c r="V465" s="387">
        <f>V302*0.54</f>
        <v>6.0455647058823532</v>
      </c>
      <c r="W465" s="387">
        <f>W302*0.54</f>
        <v>5.7498292156862751</v>
      </c>
      <c r="X465" s="369"/>
      <c r="Y465" s="386" t="s">
        <v>242</v>
      </c>
      <c r="Z465" s="387">
        <f>Z302*0.54</f>
        <v>5.7902351658686744</v>
      </c>
    </row>
    <row r="466" spans="1:28">
      <c r="A466" s="426" t="s">
        <v>98</v>
      </c>
      <c r="B466" s="424">
        <f t="shared" ref="B466:M466" si="168">B303*0.465</f>
        <v>4.5821574117647055</v>
      </c>
      <c r="C466" s="425">
        <f t="shared" si="168"/>
        <v>4.6392138235294116</v>
      </c>
      <c r="D466" s="436">
        <f t="shared" si="168"/>
        <v>4.6718230882352945</v>
      </c>
      <c r="E466" s="425">
        <f t="shared" si="168"/>
        <v>4.6376501470588236</v>
      </c>
      <c r="F466" s="425">
        <f t="shared" si="168"/>
        <v>4.651723235294118</v>
      </c>
      <c r="G466" s="425">
        <f t="shared" si="168"/>
        <v>4.7864045588235289</v>
      </c>
      <c r="H466" s="425">
        <f t="shared" si="168"/>
        <v>4.5551509411764703</v>
      </c>
      <c r="I466" s="425">
        <f t="shared" si="168"/>
        <v>4.4960134264705882</v>
      </c>
      <c r="J466" s="425">
        <f t="shared" si="168"/>
        <v>4.5590204705882353</v>
      </c>
      <c r="K466" s="425">
        <f t="shared" si="168"/>
        <v>4.5080719705882366</v>
      </c>
      <c r="L466" s="425">
        <f t="shared" si="168"/>
        <v>4.6098645735294115</v>
      </c>
      <c r="M466" s="425">
        <f t="shared" si="168"/>
        <v>4.7431482816076995</v>
      </c>
      <c r="N466" s="369"/>
      <c r="O466" s="386" t="s">
        <v>98</v>
      </c>
      <c r="P466" s="387">
        <f>P303*0.465</f>
        <v>4.633642941176471</v>
      </c>
      <c r="Q466" s="387">
        <f>Q303*0.465</f>
        <v>4.6996547058823532</v>
      </c>
      <c r="R466" s="387">
        <f>R303*0.465</f>
        <v>4.5349299447351354</v>
      </c>
      <c r="S466" s="387">
        <f>S303*0.465</f>
        <v>4.6097520626580959</v>
      </c>
      <c r="T466" s="369"/>
      <c r="U466" s="386" t="s">
        <v>98</v>
      </c>
      <c r="V466" s="387">
        <f>V303*0.465</f>
        <v>4.6664527941176477</v>
      </c>
      <c r="W466" s="387">
        <f>W303*0.465</f>
        <v>4.5716938819478949</v>
      </c>
      <c r="X466" s="369"/>
      <c r="Y466" s="386" t="s">
        <v>98</v>
      </c>
      <c r="Z466" s="387">
        <f>Z303*0.465</f>
        <v>4.6183478356723455</v>
      </c>
    </row>
    <row r="467" spans="1:28" ht="13.5" thickBot="1">
      <c r="A467" s="427" t="s">
        <v>243</v>
      </c>
      <c r="B467" s="428">
        <f t="shared" ref="B467:M467" si="169">B304*0.516</f>
        <v>6.2910345647058818</v>
      </c>
      <c r="C467" s="437">
        <f t="shared" si="169"/>
        <v>6.2487549411764709</v>
      </c>
      <c r="D467" s="438">
        <f t="shared" si="169"/>
        <v>6.242067176470588</v>
      </c>
      <c r="E467" s="437">
        <f t="shared" si="169"/>
        <v>6.1866680000000001</v>
      </c>
      <c r="F467" s="437">
        <f t="shared" si="169"/>
        <v>6.2521089411764708</v>
      </c>
      <c r="G467" s="437">
        <f t="shared" si="169"/>
        <v>6.3373298823529423</v>
      </c>
      <c r="H467" s="437">
        <f t="shared" si="169"/>
        <v>6.2028359999999996</v>
      </c>
      <c r="I467" s="437">
        <f t="shared" si="169"/>
        <v>6.2791412705882346</v>
      </c>
      <c r="J467" s="437">
        <f t="shared" si="169"/>
        <v>6.2947209294117643</v>
      </c>
      <c r="K467" s="437">
        <f t="shared" si="169"/>
        <v>6.2529011529411767</v>
      </c>
      <c r="L467" s="437">
        <f t="shared" si="169"/>
        <v>6.3565867999999996</v>
      </c>
      <c r="M467" s="437">
        <f t="shared" si="169"/>
        <v>6.4609353969605374</v>
      </c>
      <c r="N467" s="369"/>
      <c r="O467" s="394" t="s">
        <v>243</v>
      </c>
      <c r="P467" s="395">
        <f>P304*0.516</f>
        <v>6.2584021176470586</v>
      </c>
      <c r="Q467" s="395">
        <f>Q304*0.516</f>
        <v>6.267760941176471</v>
      </c>
      <c r="R467" s="395">
        <f>R304*0.516</f>
        <v>6.2594939461548655</v>
      </c>
      <c r="S467" s="395">
        <f>S304*0.516</f>
        <v>6.3534313114462133</v>
      </c>
      <c r="T467" s="369"/>
      <c r="U467" s="394" t="s">
        <v>243</v>
      </c>
      <c r="V467" s="395">
        <f>V304*0.516</f>
        <v>6.263187764705882</v>
      </c>
      <c r="W467" s="395">
        <f>W304*0.516</f>
        <v>6.306518425184616</v>
      </c>
      <c r="X467" s="369"/>
      <c r="Y467" s="394" t="s">
        <v>243</v>
      </c>
      <c r="Z467" s="395">
        <f>Z304*0.516</f>
        <v>6.2851311104702576</v>
      </c>
      <c r="AB467" s="429"/>
    </row>
    <row r="469" spans="1:28" ht="16.5" thickBot="1">
      <c r="A469" s="370">
        <v>2017</v>
      </c>
      <c r="B469" s="369"/>
      <c r="C469" s="369" t="s">
        <v>250</v>
      </c>
      <c r="D469" s="369"/>
      <c r="E469" s="369"/>
      <c r="F469" s="369"/>
      <c r="G469" s="369"/>
      <c r="H469" s="369"/>
      <c r="I469" s="369"/>
      <c r="J469" s="369"/>
      <c r="K469" s="369"/>
      <c r="L469" s="369"/>
      <c r="M469" s="368" t="s">
        <v>122</v>
      </c>
      <c r="N469" s="369"/>
      <c r="O469" s="370">
        <v>2017</v>
      </c>
      <c r="P469" s="371" t="s">
        <v>217</v>
      </c>
      <c r="Q469" s="371"/>
      <c r="R469" s="371"/>
      <c r="S469" s="371"/>
      <c r="T469" s="369"/>
      <c r="U469" s="370">
        <v>2017</v>
      </c>
      <c r="V469" s="371" t="s">
        <v>218</v>
      </c>
      <c r="W469" s="371"/>
      <c r="X469" s="369"/>
      <c r="Y469" s="370">
        <v>2017</v>
      </c>
      <c r="Z469" s="369"/>
    </row>
    <row r="470" spans="1:28" ht="13.5" thickBot="1">
      <c r="A470" s="375"/>
      <c r="B470" s="403" t="s">
        <v>220</v>
      </c>
      <c r="C470" s="403" t="s">
        <v>221</v>
      </c>
      <c r="D470" s="403" t="s">
        <v>222</v>
      </c>
      <c r="E470" s="403" t="s">
        <v>223</v>
      </c>
      <c r="F470" s="403" t="s">
        <v>224</v>
      </c>
      <c r="G470" s="403" t="s">
        <v>225</v>
      </c>
      <c r="H470" s="403" t="s">
        <v>226</v>
      </c>
      <c r="I470" s="403" t="s">
        <v>227</v>
      </c>
      <c r="J470" s="403" t="s">
        <v>228</v>
      </c>
      <c r="K470" s="403" t="s">
        <v>229</v>
      </c>
      <c r="L470" s="403" t="s">
        <v>230</v>
      </c>
      <c r="M470" s="404" t="s">
        <v>231</v>
      </c>
      <c r="N470" s="369"/>
      <c r="O470" s="407"/>
      <c r="P470" s="403" t="s">
        <v>232</v>
      </c>
      <c r="Q470" s="403" t="s">
        <v>233</v>
      </c>
      <c r="R470" s="403" t="s">
        <v>234</v>
      </c>
      <c r="S470" s="404" t="s">
        <v>235</v>
      </c>
      <c r="T470" s="369"/>
      <c r="U470" s="407"/>
      <c r="V470" s="403" t="s">
        <v>236</v>
      </c>
      <c r="W470" s="404" t="s">
        <v>237</v>
      </c>
      <c r="X470" s="369"/>
      <c r="Y470" s="375"/>
      <c r="Z470" s="404" t="s">
        <v>238</v>
      </c>
    </row>
    <row r="471" spans="1:28" ht="13.5" thickBot="1">
      <c r="A471" s="408" t="s">
        <v>239</v>
      </c>
      <c r="B471" s="430">
        <f t="shared" ref="B471:M471" si="170">B308*0.507</f>
        <v>6.3757343467059062</v>
      </c>
      <c r="C471" s="430">
        <f t="shared" si="170"/>
        <v>6.3392273468395119</v>
      </c>
      <c r="D471" s="431">
        <f t="shared" si="170"/>
        <v>6.2723321784795028</v>
      </c>
      <c r="E471" s="430">
        <f t="shared" si="170"/>
        <v>6.1314847971813577</v>
      </c>
      <c r="F471" s="430">
        <f t="shared" si="170"/>
        <v>6.3007473439470747</v>
      </c>
      <c r="G471" s="430">
        <f t="shared" si="170"/>
        <v>6.2963271885737031</v>
      </c>
      <c r="H471" s="430">
        <f t="shared" si="170"/>
        <v>6.2056090091467491</v>
      </c>
      <c r="I471" s="430">
        <f t="shared" si="170"/>
        <v>6.3769514932866009</v>
      </c>
      <c r="J471" s="430">
        <f t="shared" si="170"/>
        <v>6.4801798565347033</v>
      </c>
      <c r="K471" s="430">
        <f t="shared" si="170"/>
        <v>6.5777367493489489</v>
      </c>
      <c r="L471" s="430">
        <f t="shared" si="170"/>
        <v>6.6936790917504041</v>
      </c>
      <c r="M471" s="432">
        <f t="shared" si="170"/>
        <v>6.7226032319267146</v>
      </c>
      <c r="N471" s="369"/>
      <c r="O471" s="411" t="s">
        <v>239</v>
      </c>
      <c r="P471" s="384">
        <f>P308*0.507</f>
        <v>6.3219899582297092</v>
      </c>
      <c r="Q471" s="384">
        <f>Q308*0.507</f>
        <v>6.28609342282674</v>
      </c>
      <c r="R471" s="384">
        <f>R308*0.507</f>
        <v>6.351054139057422</v>
      </c>
      <c r="S471" s="384">
        <f>S308*0.507</f>
        <v>6.6642182761925204</v>
      </c>
      <c r="T471" s="369"/>
      <c r="U471" s="411" t="s">
        <v>239</v>
      </c>
      <c r="V471" s="384">
        <f>V308*0.507</f>
        <v>6.3040903493040465</v>
      </c>
      <c r="W471" s="384">
        <f>W308*0.507</f>
        <v>6.505057053543057</v>
      </c>
      <c r="X471" s="369"/>
      <c r="Y471" s="411" t="s">
        <v>239</v>
      </c>
      <c r="Z471" s="384">
        <f>Z308*0.507</f>
        <v>6.403627708768826</v>
      </c>
    </row>
    <row r="472" spans="1:28">
      <c r="A472" s="423" t="s">
        <v>244</v>
      </c>
      <c r="B472" s="433">
        <f t="shared" ref="B472:M472" si="171">B309*0.539</f>
        <v>6.7957457316612278</v>
      </c>
      <c r="C472" s="434">
        <f t="shared" si="171"/>
        <v>6.8539480097445251</v>
      </c>
      <c r="D472" s="435">
        <f t="shared" si="171"/>
        <v>6.6704057547728155</v>
      </c>
      <c r="E472" s="434">
        <f t="shared" si="171"/>
        <v>6.4915063453984798</v>
      </c>
      <c r="F472" s="434">
        <f t="shared" si="171"/>
        <v>6.6550829379602572</v>
      </c>
      <c r="G472" s="434">
        <f t="shared" si="171"/>
        <v>6.5138897607760402</v>
      </c>
      <c r="H472" s="434">
        <f t="shared" si="171"/>
        <v>6.8701608631322753</v>
      </c>
      <c r="I472" s="434">
        <f t="shared" si="171"/>
        <v>7.0794587658490657</v>
      </c>
      <c r="J472" s="434">
        <f t="shared" si="171"/>
        <v>6.7656061783264132</v>
      </c>
      <c r="K472" s="434">
        <f t="shared" si="171"/>
        <v>7.0534951683483795</v>
      </c>
      <c r="L472" s="434">
        <f t="shared" si="171"/>
        <v>7.2588913372950152</v>
      </c>
      <c r="M472" s="434">
        <f t="shared" si="171"/>
        <v>7.3796305800162969</v>
      </c>
      <c r="N472" s="369"/>
      <c r="O472" s="415" t="s">
        <v>244</v>
      </c>
      <c r="P472" s="390">
        <f t="shared" ref="P472:S473" si="172">P309*0.539</f>
        <v>6.775939891230867</v>
      </c>
      <c r="Q472" s="390">
        <f t="shared" si="172"/>
        <v>6.5965527015325645</v>
      </c>
      <c r="R472" s="390">
        <f t="shared" si="172"/>
        <v>6.9233973184362698</v>
      </c>
      <c r="S472" s="390">
        <f t="shared" si="172"/>
        <v>7.2156960377510098</v>
      </c>
      <c r="T472" s="369"/>
      <c r="U472" s="415" t="s">
        <v>244</v>
      </c>
      <c r="V472" s="390">
        <f>V309*0.539</f>
        <v>6.7081490443894181</v>
      </c>
      <c r="W472" s="390">
        <f>W309*0.539</f>
        <v>7.0488745673030877</v>
      </c>
      <c r="X472" s="369"/>
      <c r="Y472" s="412" t="s">
        <v>244</v>
      </c>
      <c r="Z472" s="390">
        <f>Z309*0.539</f>
        <v>6.9375788658498498</v>
      </c>
    </row>
    <row r="473" spans="1:28">
      <c r="A473" s="426" t="s">
        <v>240</v>
      </c>
      <c r="B473" s="424">
        <f t="shared" ref="B473:M473" si="173">B310*0.539</f>
        <v>7.3201340834890942</v>
      </c>
      <c r="C473" s="425">
        <f t="shared" si="173"/>
        <v>7.2241010975875675</v>
      </c>
      <c r="D473" s="436">
        <f t="shared" si="173"/>
        <v>7.0821994797961763</v>
      </c>
      <c r="E473" s="425">
        <f t="shared" si="173"/>
        <v>6.9260655906473243</v>
      </c>
      <c r="F473" s="425">
        <f t="shared" si="173"/>
        <v>7.06439608177533</v>
      </c>
      <c r="G473" s="425">
        <f t="shared" si="173"/>
        <v>7.0164933193182186</v>
      </c>
      <c r="H473" s="425">
        <f t="shared" si="173"/>
        <v>7.0068248130795956</v>
      </c>
      <c r="I473" s="425">
        <f t="shared" si="173"/>
        <v>7.2679714181448078</v>
      </c>
      <c r="J473" s="425">
        <f t="shared" si="173"/>
        <v>7.370328437438884</v>
      </c>
      <c r="K473" s="425">
        <f t="shared" si="173"/>
        <v>7.5316019742958185</v>
      </c>
      <c r="L473" s="425">
        <f t="shared" si="173"/>
        <v>7.6792531572540241</v>
      </c>
      <c r="M473" s="425">
        <f t="shared" si="173"/>
        <v>7.6318801408568415</v>
      </c>
      <c r="N473" s="369"/>
      <c r="O473" s="386" t="s">
        <v>240</v>
      </c>
      <c r="P473" s="387">
        <f t="shared" si="172"/>
        <v>7.1945413578334279</v>
      </c>
      <c r="Q473" s="387">
        <f t="shared" si="172"/>
        <v>7.0476395716859148</v>
      </c>
      <c r="R473" s="387">
        <f t="shared" si="172"/>
        <v>7.215826808263694</v>
      </c>
      <c r="S473" s="387">
        <f t="shared" si="172"/>
        <v>7.6187057787862278</v>
      </c>
      <c r="T473" s="369"/>
      <c r="U473" s="386" t="s">
        <v>240</v>
      </c>
      <c r="V473" s="387">
        <f>V310*0.539</f>
        <v>7.1225263436376798</v>
      </c>
      <c r="W473" s="387">
        <f>W310*0.539</f>
        <v>7.4170657086392016</v>
      </c>
      <c r="X473" s="369"/>
      <c r="Y473" s="386" t="s">
        <v>240</v>
      </c>
      <c r="Z473" s="387">
        <f>Z310*0.539</f>
        <v>7.2672070886742874</v>
      </c>
    </row>
    <row r="474" spans="1:28">
      <c r="A474" s="426" t="s">
        <v>241</v>
      </c>
      <c r="B474" s="424">
        <f t="shared" ref="B474:M474" si="174">B311*0.535</f>
        <v>7.2602228956775408</v>
      </c>
      <c r="C474" s="425">
        <f t="shared" si="174"/>
        <v>7.139612189575864</v>
      </c>
      <c r="D474" s="436">
        <f t="shared" si="174"/>
        <v>6.9836800457803427</v>
      </c>
      <c r="E474" s="425">
        <f t="shared" si="174"/>
        <v>6.8328853052791869</v>
      </c>
      <c r="F474" s="425">
        <f t="shared" si="174"/>
        <v>6.9441120536442504</v>
      </c>
      <c r="G474" s="425">
        <f t="shared" si="174"/>
        <v>6.8863884263083044</v>
      </c>
      <c r="H474" s="425">
        <f t="shared" si="174"/>
        <v>6.8863366734697022</v>
      </c>
      <c r="I474" s="425">
        <f t="shared" si="174"/>
        <v>7.1420598405818305</v>
      </c>
      <c r="J474" s="425">
        <f t="shared" si="174"/>
        <v>7.2451899701938007</v>
      </c>
      <c r="K474" s="425">
        <f t="shared" si="174"/>
        <v>7.4089761627556276</v>
      </c>
      <c r="L474" s="425">
        <f t="shared" si="174"/>
        <v>7.5315482938243044</v>
      </c>
      <c r="M474" s="425">
        <f t="shared" si="174"/>
        <v>7.4716624201794151</v>
      </c>
      <c r="N474" s="369"/>
      <c r="O474" s="386" t="s">
        <v>241</v>
      </c>
      <c r="P474" s="387">
        <f>P311*0.535</f>
        <v>7.1095792266788047</v>
      </c>
      <c r="Q474" s="387">
        <f>Q311*0.535</f>
        <v>6.9320871667542932</v>
      </c>
      <c r="R474" s="387">
        <f>R311*0.535</f>
        <v>7.0850512126066292</v>
      </c>
      <c r="S474" s="387">
        <f>S311*0.535</f>
        <v>7.4761238197306978</v>
      </c>
      <c r="T474" s="369"/>
      <c r="U474" s="386" t="s">
        <v>241</v>
      </c>
      <c r="V474" s="387">
        <f>V311*0.535</f>
        <v>7.0160454819270743</v>
      </c>
      <c r="W474" s="387">
        <f>W311*0.535</f>
        <v>7.2569314099036237</v>
      </c>
      <c r="X474" s="369"/>
      <c r="Y474" s="386" t="s">
        <v>241</v>
      </c>
      <c r="Z474" s="387">
        <f>Z311*0.535</f>
        <v>7.1229468473569471</v>
      </c>
    </row>
    <row r="475" spans="1:28">
      <c r="A475" s="426" t="s">
        <v>242</v>
      </c>
      <c r="B475" s="424">
        <f t="shared" ref="B475:M475" si="175">B312*0.54</f>
        <v>7.8331764705882359</v>
      </c>
      <c r="C475" s="425">
        <f t="shared" si="175"/>
        <v>0</v>
      </c>
      <c r="D475" s="436">
        <f t="shared" si="175"/>
        <v>6.6578267973856198</v>
      </c>
      <c r="E475" s="425">
        <f t="shared" si="175"/>
        <v>0</v>
      </c>
      <c r="F475" s="425">
        <f t="shared" si="175"/>
        <v>6.999882352941178</v>
      </c>
      <c r="G475" s="425">
        <f t="shared" si="175"/>
        <v>7.4513414634146358</v>
      </c>
      <c r="H475" s="425">
        <f t="shared" si="175"/>
        <v>0</v>
      </c>
      <c r="I475" s="425">
        <f t="shared" si="175"/>
        <v>0</v>
      </c>
      <c r="J475" s="425">
        <f t="shared" si="175"/>
        <v>0</v>
      </c>
      <c r="K475" s="425">
        <f t="shared" si="175"/>
        <v>6.5486911764705882</v>
      </c>
      <c r="L475" s="425">
        <f t="shared" si="175"/>
        <v>0</v>
      </c>
      <c r="M475" s="425">
        <f t="shared" si="175"/>
        <v>0</v>
      </c>
      <c r="N475" s="369"/>
      <c r="O475" s="386" t="s">
        <v>242</v>
      </c>
      <c r="P475" s="387">
        <f>P312*0.54</f>
        <v>6.8257338935574214</v>
      </c>
      <c r="Q475" s="387">
        <f>Q312*0.54</f>
        <v>7.3168313859790501</v>
      </c>
      <c r="R475" s="387">
        <f>R312*0.54</f>
        <v>0</v>
      </c>
      <c r="S475" s="387">
        <f>S312*0.54</f>
        <v>6.5486911764705882</v>
      </c>
      <c r="T475" s="369"/>
      <c r="U475" s="386" t="s">
        <v>242</v>
      </c>
      <c r="V475" s="387">
        <f>V312*0.54</f>
        <v>7.1238637642167042</v>
      </c>
      <c r="W475" s="387">
        <f>W312*0.54</f>
        <v>6.5486911764705882</v>
      </c>
      <c r="X475" s="369"/>
      <c r="Y475" s="386" t="s">
        <v>242</v>
      </c>
      <c r="Z475" s="387">
        <f>Z312*0.54</f>
        <v>6.9857496515193747</v>
      </c>
    </row>
    <row r="476" spans="1:28">
      <c r="A476" s="426" t="s">
        <v>98</v>
      </c>
      <c r="B476" s="424">
        <f t="shared" ref="B476:M476" si="176">B313*0.465</f>
        <v>4.8059290643822017</v>
      </c>
      <c r="C476" s="425">
        <f t="shared" si="176"/>
        <v>4.8750839484785944</v>
      </c>
      <c r="D476" s="436">
        <f t="shared" si="176"/>
        <v>4.9389772649635288</v>
      </c>
      <c r="E476" s="425">
        <f t="shared" si="176"/>
        <v>4.8843628631874791</v>
      </c>
      <c r="F476" s="425">
        <f t="shared" si="176"/>
        <v>5.0224709916228365</v>
      </c>
      <c r="G476" s="425">
        <f t="shared" si="176"/>
        <v>5.1095977225464519</v>
      </c>
      <c r="H476" s="425">
        <f t="shared" si="176"/>
        <v>4.990275926428664</v>
      </c>
      <c r="I476" s="425">
        <f t="shared" si="176"/>
        <v>5.0309127381216845</v>
      </c>
      <c r="J476" s="425">
        <f t="shared" si="176"/>
        <v>5.1982716925900414</v>
      </c>
      <c r="K476" s="425">
        <f t="shared" si="176"/>
        <v>5.3061627023498579</v>
      </c>
      <c r="L476" s="425">
        <f t="shared" si="176"/>
        <v>5.3768916561279125</v>
      </c>
      <c r="M476" s="425">
        <f t="shared" si="176"/>
        <v>5.3719854385077301</v>
      </c>
      <c r="N476" s="369"/>
      <c r="O476" s="386" t="s">
        <v>98</v>
      </c>
      <c r="P476" s="387">
        <f>P313*0.465</f>
        <v>4.8813032931044402</v>
      </c>
      <c r="Q476" s="387">
        <f>Q313*0.465</f>
        <v>5.0403241710974589</v>
      </c>
      <c r="R476" s="387">
        <f>R313*0.465</f>
        <v>5.0699890693316574</v>
      </c>
      <c r="S476" s="387">
        <f>S313*0.465</f>
        <v>5.3517339345812864</v>
      </c>
      <c r="T476" s="369"/>
      <c r="U476" s="386" t="s">
        <v>98</v>
      </c>
      <c r="V476" s="387">
        <f>V313*0.465</f>
        <v>4.9600781182263711</v>
      </c>
      <c r="W476" s="387">
        <f>W313*0.465</f>
        <v>5.2129034563299221</v>
      </c>
      <c r="X476" s="369"/>
      <c r="Y476" s="386" t="s">
        <v>98</v>
      </c>
      <c r="Z476" s="387">
        <f>Z313*0.465</f>
        <v>5.0942375319134401</v>
      </c>
    </row>
    <row r="477" spans="1:28" ht="13.5" thickBot="1">
      <c r="A477" s="427" t="s">
        <v>243</v>
      </c>
      <c r="B477" s="428">
        <f t="shared" ref="B477:M477" si="177">B314*0.516</f>
        <v>6.5195491255421496</v>
      </c>
      <c r="C477" s="437">
        <f t="shared" si="177"/>
        <v>6.5268942578256235</v>
      </c>
      <c r="D477" s="438">
        <f t="shared" si="177"/>
        <v>6.4942316067159771</v>
      </c>
      <c r="E477" s="437">
        <f t="shared" si="177"/>
        <v>6.3250191512222891</v>
      </c>
      <c r="F477" s="437">
        <f t="shared" si="177"/>
        <v>6.495390157051192</v>
      </c>
      <c r="G477" s="437">
        <f t="shared" si="177"/>
        <v>6.5309354230328038</v>
      </c>
      <c r="H477" s="437">
        <f t="shared" si="177"/>
        <v>6.4558257601049505</v>
      </c>
      <c r="I477" s="437">
        <f t="shared" si="177"/>
        <v>6.5553685198349303</v>
      </c>
      <c r="J477" s="437">
        <f t="shared" si="177"/>
        <v>6.6053586678251586</v>
      </c>
      <c r="K477" s="437">
        <f t="shared" si="177"/>
        <v>6.7086718150743181</v>
      </c>
      <c r="L477" s="437">
        <f t="shared" si="177"/>
        <v>6.7802737076557351</v>
      </c>
      <c r="M477" s="437">
        <f t="shared" si="177"/>
        <v>6.8403597442432824</v>
      </c>
      <c r="N477" s="369"/>
      <c r="O477" s="394" t="s">
        <v>243</v>
      </c>
      <c r="P477" s="395">
        <f>P314*0.516</f>
        <v>6.5110891058542055</v>
      </c>
      <c r="Q477" s="395">
        <f>Q314*0.516</f>
        <v>6.4969116852293762</v>
      </c>
      <c r="R477" s="395">
        <f>R314*0.516</f>
        <v>6.5338013108937156</v>
      </c>
      <c r="S477" s="395">
        <f>S314*0.516</f>
        <v>6.7724651494105679</v>
      </c>
      <c r="T477" s="369"/>
      <c r="U477" s="394" t="s">
        <v>243</v>
      </c>
      <c r="V477" s="395">
        <f>V314*0.516</f>
        <v>6.5039350325899727</v>
      </c>
      <c r="W477" s="395">
        <f>W314*0.516</f>
        <v>6.6477657612749734</v>
      </c>
      <c r="X477" s="369"/>
      <c r="Y477" s="394" t="s">
        <v>243</v>
      </c>
      <c r="Z477" s="395">
        <f>Z314*0.516</f>
        <v>6.5732149619844158</v>
      </c>
    </row>
    <row r="480" spans="1:28" ht="16.5" thickBot="1">
      <c r="A480" s="370">
        <v>2018</v>
      </c>
      <c r="B480" s="369"/>
      <c r="C480" s="369" t="s">
        <v>250</v>
      </c>
      <c r="D480" s="369"/>
      <c r="E480" s="369"/>
      <c r="F480" s="369"/>
      <c r="G480" s="369"/>
      <c r="H480" s="369"/>
      <c r="I480" s="369"/>
      <c r="J480" s="369"/>
      <c r="K480" s="369"/>
      <c r="L480" s="369"/>
      <c r="M480" s="368" t="s">
        <v>122</v>
      </c>
      <c r="N480" s="369"/>
      <c r="O480" s="370">
        <v>2018</v>
      </c>
      <c r="P480" s="371" t="s">
        <v>217</v>
      </c>
      <c r="Q480" s="371"/>
      <c r="R480" s="371"/>
      <c r="S480" s="371"/>
      <c r="T480" s="369"/>
      <c r="U480" s="370">
        <v>2018</v>
      </c>
      <c r="V480" s="371" t="s">
        <v>218</v>
      </c>
      <c r="W480" s="371"/>
      <c r="X480" s="369"/>
      <c r="Y480" s="370">
        <v>2018</v>
      </c>
      <c r="Z480" s="369"/>
    </row>
    <row r="481" spans="1:30" ht="13.5" thickBot="1">
      <c r="A481" s="375"/>
      <c r="B481" s="403" t="s">
        <v>220</v>
      </c>
      <c r="C481" s="403" t="s">
        <v>221</v>
      </c>
      <c r="D481" s="403" t="s">
        <v>222</v>
      </c>
      <c r="E481" s="403" t="s">
        <v>223</v>
      </c>
      <c r="F481" s="403" t="s">
        <v>224</v>
      </c>
      <c r="G481" s="403" t="s">
        <v>225</v>
      </c>
      <c r="H481" s="403" t="s">
        <v>226</v>
      </c>
      <c r="I481" s="403" t="s">
        <v>227</v>
      </c>
      <c r="J481" s="403" t="s">
        <v>228</v>
      </c>
      <c r="K481" s="403" t="s">
        <v>229</v>
      </c>
      <c r="L481" s="403" t="s">
        <v>230</v>
      </c>
      <c r="M481" s="404" t="s">
        <v>231</v>
      </c>
      <c r="N481" s="369"/>
      <c r="O481" s="407"/>
      <c r="P481" s="403" t="s">
        <v>232</v>
      </c>
      <c r="Q481" s="403" t="s">
        <v>233</v>
      </c>
      <c r="R481" s="403" t="s">
        <v>234</v>
      </c>
      <c r="S481" s="404" t="s">
        <v>235</v>
      </c>
      <c r="T481" s="369"/>
      <c r="U481" s="407"/>
      <c r="V481" s="403" t="s">
        <v>236</v>
      </c>
      <c r="W481" s="404" t="s">
        <v>237</v>
      </c>
      <c r="X481" s="369"/>
      <c r="Y481" s="375"/>
      <c r="Z481" s="404" t="s">
        <v>238</v>
      </c>
    </row>
    <row r="482" spans="1:30" ht="13.5" thickBot="1">
      <c r="A482" s="408" t="s">
        <v>239</v>
      </c>
      <c r="B482" s="430">
        <f>B318*0.518</f>
        <v>6.8432943646691546</v>
      </c>
      <c r="C482" s="430">
        <f t="shared" ref="C482:M482" si="178">C318*0.518</f>
        <v>6.8727735934073451</v>
      </c>
      <c r="D482" s="431">
        <f t="shared" si="178"/>
        <v>6.8463987427915418</v>
      </c>
      <c r="E482" s="430">
        <f t="shared" si="178"/>
        <v>6.863979760543887</v>
      </c>
      <c r="F482" s="430">
        <f t="shared" si="178"/>
        <v>6.8792493818730485</v>
      </c>
      <c r="G482" s="430">
        <f t="shared" si="178"/>
        <v>6.8491745558618478</v>
      </c>
      <c r="H482" s="430">
        <f t="shared" si="178"/>
        <v>6.6998408493917854</v>
      </c>
      <c r="I482" s="430">
        <f t="shared" si="178"/>
        <v>6.7583664385116364</v>
      </c>
      <c r="J482" s="430">
        <f t="shared" si="178"/>
        <v>6.7134042219353232</v>
      </c>
      <c r="K482" s="430">
        <f t="shared" si="178"/>
        <v>6.7467487348204545</v>
      </c>
      <c r="L482" s="430">
        <f t="shared" si="178"/>
        <v>6.646571081000137</v>
      </c>
      <c r="M482" s="432">
        <f t="shared" si="178"/>
        <v>6.6540568592754337</v>
      </c>
      <c r="N482" s="369"/>
      <c r="O482" s="411" t="s">
        <v>239</v>
      </c>
      <c r="P482" s="384">
        <f>P318*0.518</f>
        <v>6.853254484383446</v>
      </c>
      <c r="Q482" s="384">
        <f t="shared" ref="Q482:S482" si="179">Q318*0.518</f>
        <v>6.8635923848100955</v>
      </c>
      <c r="R482" s="384">
        <f t="shared" si="179"/>
        <v>6.7250527077031075</v>
      </c>
      <c r="S482" s="384">
        <f t="shared" si="179"/>
        <v>6.687597688957049</v>
      </c>
      <c r="T482" s="369"/>
      <c r="U482" s="411" t="s">
        <v>239</v>
      </c>
      <c r="V482" s="384">
        <f>V318*0.518</f>
        <v>6.8584250635498991</v>
      </c>
      <c r="W482" s="384">
        <f>W318*0.518</f>
        <v>6.7069252940501061</v>
      </c>
      <c r="X482" s="369"/>
      <c r="Y482" s="411" t="s">
        <v>239</v>
      </c>
      <c r="Z482" s="384">
        <f>Z318*0.518</f>
        <v>6.7862603363820293</v>
      </c>
    </row>
    <row r="483" spans="1:30">
      <c r="A483" s="423" t="s">
        <v>244</v>
      </c>
      <c r="B483" s="433">
        <f>B319*0.539</f>
        <v>7.1487559262081026</v>
      </c>
      <c r="C483" s="434">
        <f t="shared" ref="C483:M483" si="180">C319*0.539</f>
        <v>7.1266026720967215</v>
      </c>
      <c r="D483" s="435">
        <f t="shared" si="180"/>
        <v>7.0925249307626146</v>
      </c>
      <c r="E483" s="434">
        <f t="shared" si="180"/>
        <v>7.3169613222711547</v>
      </c>
      <c r="F483" s="434">
        <f t="shared" si="180"/>
        <v>7.1750694836458573</v>
      </c>
      <c r="G483" s="434">
        <f t="shared" si="180"/>
        <v>7.0787165146129363</v>
      </c>
      <c r="H483" s="434">
        <f t="shared" si="180"/>
        <v>6.7786348614730922</v>
      </c>
      <c r="I483" s="434">
        <f t="shared" si="180"/>
        <v>7.2410640317626092</v>
      </c>
      <c r="J483" s="434">
        <f t="shared" si="180"/>
        <v>7.1003677772543101</v>
      </c>
      <c r="K483" s="434">
        <f t="shared" si="180"/>
        <v>7.2968264822968605</v>
      </c>
      <c r="L483" s="434">
        <f t="shared" si="180"/>
        <v>6.9340442072981556</v>
      </c>
      <c r="M483" s="434">
        <f t="shared" si="180"/>
        <v>7.3727961748365987</v>
      </c>
      <c r="N483" s="369"/>
      <c r="O483" s="415" t="s">
        <v>244</v>
      </c>
      <c r="P483" s="390">
        <f>P319*0.539</f>
        <v>7.1233843648775066</v>
      </c>
      <c r="Q483" s="390">
        <f t="shared" ref="Q483:S483" si="181">Q319*0.539</f>
        <v>7.2109807006816258</v>
      </c>
      <c r="R483" s="390">
        <f t="shared" si="181"/>
        <v>7.074471543224357</v>
      </c>
      <c r="S483" s="390">
        <f t="shared" si="181"/>
        <v>7.2108642793440438</v>
      </c>
      <c r="T483" s="369"/>
      <c r="U483" s="415" t="s">
        <v>244</v>
      </c>
      <c r="V483" s="390">
        <f>V319*0.539</f>
        <v>7.1636652881929237</v>
      </c>
      <c r="W483" s="390">
        <f>W319*0.539</f>
        <v>7.1431909097890118</v>
      </c>
      <c r="X483" s="369"/>
      <c r="Y483" s="412" t="s">
        <v>244</v>
      </c>
      <c r="Z483" s="390">
        <f>Z319*0.539</f>
        <v>7.1514993645621665</v>
      </c>
    </row>
    <row r="484" spans="1:30">
      <c r="A484" s="426" t="s">
        <v>240</v>
      </c>
      <c r="B484" s="424">
        <f>B320*0.533</f>
        <v>7.5052399608405969</v>
      </c>
      <c r="C484" s="425">
        <f t="shared" ref="C484:M484" si="182">C320*0.533</f>
        <v>7.4723608245158122</v>
      </c>
      <c r="D484" s="436">
        <f t="shared" si="182"/>
        <v>7.4113664477804253</v>
      </c>
      <c r="E484" s="425">
        <f t="shared" si="182"/>
        <v>7.4289848899835347</v>
      </c>
      <c r="F484" s="425">
        <f t="shared" si="182"/>
        <v>7.4180227241459775</v>
      </c>
      <c r="G484" s="425">
        <f t="shared" si="182"/>
        <v>7.3906700612614609</v>
      </c>
      <c r="H484" s="425">
        <f t="shared" si="182"/>
        <v>7.3205952103034919</v>
      </c>
      <c r="I484" s="425">
        <f t="shared" si="182"/>
        <v>7.4649776075804564</v>
      </c>
      <c r="J484" s="425">
        <f t="shared" si="182"/>
        <v>7.4082369647902047</v>
      </c>
      <c r="K484" s="425">
        <f t="shared" si="182"/>
        <v>7.462466155843912</v>
      </c>
      <c r="L484" s="425">
        <f t="shared" si="182"/>
        <v>7.3900829997120772</v>
      </c>
      <c r="M484" s="425">
        <f t="shared" si="182"/>
        <v>7.3631622936410421</v>
      </c>
      <c r="N484" s="369"/>
      <c r="O484" s="386" t="s">
        <v>240</v>
      </c>
      <c r="P484" s="387">
        <f>P320*0.533</f>
        <v>7.4638140987456225</v>
      </c>
      <c r="Q484" s="387">
        <f t="shared" ref="Q484:S484" si="183">Q320*0.533</f>
        <v>7.4119634653662834</v>
      </c>
      <c r="R484" s="387">
        <f t="shared" si="183"/>
        <v>7.4004940677809676</v>
      </c>
      <c r="S484" s="387">
        <f t="shared" si="183"/>
        <v>7.4106405610293633</v>
      </c>
      <c r="T484" s="369"/>
      <c r="U484" s="386" t="s">
        <v>240</v>
      </c>
      <c r="V484" s="387">
        <f>V320*0.533</f>
        <v>7.4385458230182815</v>
      </c>
      <c r="W484" s="387">
        <f>W320*0.533</f>
        <v>7.4053304105383413</v>
      </c>
      <c r="X484" s="369"/>
      <c r="Y484" s="386" t="s">
        <v>240</v>
      </c>
      <c r="Z484" s="387">
        <f>Z320*0.533</f>
        <v>7.4235547874208283</v>
      </c>
    </row>
    <row r="485" spans="1:30">
      <c r="A485" s="426" t="s">
        <v>241</v>
      </c>
      <c r="B485" s="424">
        <f>B321*0.533</f>
        <v>7.4176213311549741</v>
      </c>
      <c r="C485" s="425">
        <f t="shared" ref="C485:M485" si="184">C321*0.533</f>
        <v>7.4110290540404922</v>
      </c>
      <c r="D485" s="436">
        <f t="shared" si="184"/>
        <v>7.3556207581652826</v>
      </c>
      <c r="E485" s="425">
        <f t="shared" si="184"/>
        <v>7.3866609115305861</v>
      </c>
      <c r="F485" s="425">
        <f t="shared" si="184"/>
        <v>7.3673829590192046</v>
      </c>
      <c r="G485" s="425">
        <f t="shared" si="184"/>
        <v>7.3392854188679566</v>
      </c>
      <c r="H485" s="425">
        <f t="shared" si="184"/>
        <v>7.2708168673237914</v>
      </c>
      <c r="I485" s="425">
        <f t="shared" si="184"/>
        <v>7.4377867457012057</v>
      </c>
      <c r="J485" s="425">
        <f t="shared" si="184"/>
        <v>7.336660260801267</v>
      </c>
      <c r="K485" s="425">
        <f t="shared" si="184"/>
        <v>7.4003797265997777</v>
      </c>
      <c r="L485" s="425">
        <f t="shared" si="184"/>
        <v>7.3069648656792152</v>
      </c>
      <c r="M485" s="425">
        <f t="shared" si="184"/>
        <v>7.26340368813299</v>
      </c>
      <c r="N485" s="369"/>
      <c r="O485" s="386" t="s">
        <v>241</v>
      </c>
      <c r="P485" s="387">
        <f>P321*0.533</f>
        <v>7.3929595195970617</v>
      </c>
      <c r="Q485" s="387">
        <f t="shared" ref="Q485:S485" si="185">Q321*0.533</f>
        <v>7.3649664475373742</v>
      </c>
      <c r="R485" s="387">
        <f t="shared" si="185"/>
        <v>7.3536500742343254</v>
      </c>
      <c r="S485" s="387">
        <f t="shared" si="185"/>
        <v>7.3268899544362869</v>
      </c>
      <c r="T485" s="369"/>
      <c r="U485" s="386" t="s">
        <v>241</v>
      </c>
      <c r="V485" s="387">
        <f>V321*0.533</f>
        <v>7.3778790360444582</v>
      </c>
      <c r="W485" s="387">
        <f>W321*0.533</f>
        <v>7.3403876787028306</v>
      </c>
      <c r="X485" s="369"/>
      <c r="Y485" s="386" t="s">
        <v>241</v>
      </c>
      <c r="Z485" s="387">
        <f>Z321*0.533</f>
        <v>7.3609333432358666</v>
      </c>
    </row>
    <row r="486" spans="1:30">
      <c r="A486" s="426" t="s">
        <v>242</v>
      </c>
      <c r="B486" s="424">
        <f>B322*0.521</f>
        <v>0</v>
      </c>
      <c r="C486" s="425">
        <f t="shared" ref="C486:L486" si="186">C322*0.521</f>
        <v>5.9605311470588243</v>
      </c>
      <c r="D486" s="436">
        <f t="shared" si="186"/>
        <v>0</v>
      </c>
      <c r="E486" s="425">
        <f t="shared" si="186"/>
        <v>7.1058423823529413</v>
      </c>
      <c r="F486" s="425">
        <f t="shared" si="186"/>
        <v>0</v>
      </c>
      <c r="G486" s="425">
        <f t="shared" si="186"/>
        <v>0</v>
      </c>
      <c r="H486" s="425">
        <f t="shared" si="186"/>
        <v>5.2484620588235291</v>
      </c>
      <c r="I486" s="425">
        <f t="shared" si="186"/>
        <v>5.3161322240896345</v>
      </c>
      <c r="J486" s="425">
        <f t="shared" si="186"/>
        <v>0</v>
      </c>
      <c r="K486" s="425">
        <f t="shared" si="186"/>
        <v>0</v>
      </c>
      <c r="L486" s="425">
        <f t="shared" si="186"/>
        <v>6.0624990196078432</v>
      </c>
      <c r="M486" s="425"/>
      <c r="N486" s="369"/>
      <c r="O486" s="386" t="s">
        <v>242</v>
      </c>
      <c r="P486" s="387">
        <f>P322*0.521</f>
        <v>5.9605311470588243</v>
      </c>
      <c r="Q486" s="387">
        <f t="shared" ref="Q486:S486" si="187">Q322*0.521</f>
        <v>7.1058423823529413</v>
      </c>
      <c r="R486" s="387">
        <f t="shared" si="187"/>
        <v>5.2947295671682628</v>
      </c>
      <c r="S486" s="387">
        <f t="shared" si="187"/>
        <v>6.0624990196078432</v>
      </c>
      <c r="T486" s="369"/>
      <c r="U486" s="386" t="s">
        <v>242</v>
      </c>
      <c r="V486" s="387">
        <f>V322*0.521</f>
        <v>6.2572439023163673</v>
      </c>
      <c r="W486" s="387">
        <f>W322*0.521</f>
        <v>5.9544686319936355</v>
      </c>
      <c r="X486" s="369"/>
      <c r="Y486" s="386" t="s">
        <v>242</v>
      </c>
      <c r="Z486" s="387">
        <f>Z322*0.521</f>
        <v>5.9724543590395847</v>
      </c>
    </row>
    <row r="487" spans="1:30">
      <c r="A487" s="426" t="s">
        <v>98</v>
      </c>
      <c r="B487" s="424">
        <f>B323*0.487</f>
        <v>5.6005544820905744</v>
      </c>
      <c r="C487" s="425">
        <f t="shared" ref="C487:L487" si="188">C323*0.487</f>
        <v>5.6570146927839842</v>
      </c>
      <c r="D487" s="436">
        <f t="shared" si="188"/>
        <v>5.7270930609124679</v>
      </c>
      <c r="E487" s="425">
        <f t="shared" si="188"/>
        <v>5.7360344011283004</v>
      </c>
      <c r="F487" s="425">
        <f t="shared" si="188"/>
        <v>5.7301981209404103</v>
      </c>
      <c r="G487" s="425">
        <f t="shared" si="188"/>
        <v>5.7248761237753572</v>
      </c>
      <c r="H487" s="425">
        <f t="shared" si="188"/>
        <v>5.5729577003327462</v>
      </c>
      <c r="I487" s="425">
        <f t="shared" si="188"/>
        <v>5.4655996271910441</v>
      </c>
      <c r="J487" s="425">
        <f t="shared" si="188"/>
        <v>5.5169179319816788</v>
      </c>
      <c r="K487" s="425">
        <f t="shared" si="188"/>
        <v>5.5344417104783492</v>
      </c>
      <c r="L487" s="425">
        <f t="shared" si="188"/>
        <v>5.3459454372529045</v>
      </c>
      <c r="M487" s="425">
        <f>M322*0.521</f>
        <v>0</v>
      </c>
      <c r="N487" s="369"/>
      <c r="O487" s="386" t="s">
        <v>98</v>
      </c>
      <c r="P487" s="387">
        <f>P323*0.487</f>
        <v>5.6597914805114611</v>
      </c>
      <c r="Q487" s="387">
        <f t="shared" ref="Q487:S487" si="189">Q323*0.487</f>
        <v>5.7303638639409451</v>
      </c>
      <c r="R487" s="387">
        <f t="shared" si="189"/>
        <v>5.5171067540495864</v>
      </c>
      <c r="S487" s="387">
        <f t="shared" si="189"/>
        <v>5.4073511132637702</v>
      </c>
      <c r="T487" s="369"/>
      <c r="U487" s="386" t="s">
        <v>98</v>
      </c>
      <c r="V487" s="387">
        <f>V323*0.487</f>
        <v>5.6939485765705635</v>
      </c>
      <c r="W487" s="387">
        <f>W323*0.487</f>
        <v>5.4627979866837277</v>
      </c>
      <c r="X487" s="369"/>
      <c r="Y487" s="386" t="s">
        <v>98</v>
      </c>
      <c r="Z487" s="387">
        <f>Z323*0.487</f>
        <v>5.5743104075825372</v>
      </c>
    </row>
    <row r="488" spans="1:30" ht="13.5" thickBot="1">
      <c r="A488" s="427" t="s">
        <v>243</v>
      </c>
      <c r="B488" s="428">
        <f>B324*0.518</f>
        <v>6.8383878076779316</v>
      </c>
      <c r="C488" s="437">
        <f t="shared" ref="C488:L488" si="190">C324*0.518</f>
        <v>6.8668396764752355</v>
      </c>
      <c r="D488" s="438">
        <f t="shared" si="190"/>
        <v>6.8672994048314582</v>
      </c>
      <c r="E488" s="437">
        <f t="shared" si="190"/>
        <v>6.8856473797276614</v>
      </c>
      <c r="F488" s="437">
        <f t="shared" si="190"/>
        <v>6.8961550947248309</v>
      </c>
      <c r="G488" s="437">
        <f t="shared" si="190"/>
        <v>6.8898222581055846</v>
      </c>
      <c r="H488" s="437">
        <f t="shared" si="190"/>
        <v>6.7949048424751295</v>
      </c>
      <c r="I488" s="437">
        <f t="shared" si="190"/>
        <v>6.8318823425954776</v>
      </c>
      <c r="J488" s="437">
        <f t="shared" si="190"/>
        <v>6.8223887325761989</v>
      </c>
      <c r="K488" s="437">
        <f t="shared" si="190"/>
        <v>6.8943605517339224</v>
      </c>
      <c r="L488" s="437">
        <f t="shared" si="190"/>
        <v>6.8527689994562069</v>
      </c>
      <c r="M488" s="425">
        <f>M323*0.487</f>
        <v>5.2905677518861598</v>
      </c>
      <c r="N488" s="369"/>
      <c r="O488" s="394" t="s">
        <v>243</v>
      </c>
      <c r="P488" s="395">
        <f>P324*0.518</f>
        <v>6.8571488028799035</v>
      </c>
      <c r="Q488" s="395">
        <f t="shared" ref="Q488:S488" si="191">Q324*0.518</f>
        <v>6.8905082274033882</v>
      </c>
      <c r="R488" s="395">
        <f t="shared" si="191"/>
        <v>6.815721069188247</v>
      </c>
      <c r="S488" s="395">
        <f t="shared" si="191"/>
        <v>6.8801273940415886</v>
      </c>
      <c r="T488" s="369"/>
      <c r="U488" s="394" t="s">
        <v>243</v>
      </c>
      <c r="V488" s="395">
        <f>V324*0.518</f>
        <v>6.8748077285224038</v>
      </c>
      <c r="W488" s="395">
        <f>W324*0.518</f>
        <v>6.8463624710681135</v>
      </c>
      <c r="X488" s="369"/>
      <c r="Y488" s="394" t="s">
        <v>243</v>
      </c>
      <c r="Z488" s="395">
        <f>Z324*0.518</f>
        <v>6.8609991162458019</v>
      </c>
      <c r="AB488"/>
      <c r="AC488"/>
      <c r="AD488"/>
    </row>
    <row r="489" spans="1:30">
      <c r="AB489"/>
      <c r="AC489"/>
      <c r="AD489"/>
    </row>
    <row r="490" spans="1:30" ht="16.5" thickBot="1">
      <c r="A490" s="370">
        <v>2019</v>
      </c>
      <c r="B490" s="369"/>
      <c r="C490" s="369" t="s">
        <v>250</v>
      </c>
      <c r="D490" s="369"/>
      <c r="E490" s="369"/>
      <c r="F490" s="369"/>
      <c r="G490" s="369"/>
      <c r="H490" s="369"/>
      <c r="I490" s="369"/>
      <c r="J490" s="369"/>
      <c r="K490" s="369"/>
      <c r="L490" s="369"/>
      <c r="M490" s="368" t="s">
        <v>122</v>
      </c>
      <c r="N490" s="369"/>
      <c r="O490" s="370">
        <v>2019</v>
      </c>
      <c r="P490" s="371" t="s">
        <v>217</v>
      </c>
      <c r="Q490" s="371"/>
      <c r="R490" s="371"/>
      <c r="S490" s="371"/>
      <c r="T490" s="369"/>
      <c r="U490" s="370">
        <v>2019</v>
      </c>
      <c r="V490" s="371" t="s">
        <v>218</v>
      </c>
      <c r="W490" s="371"/>
      <c r="X490" s="369"/>
      <c r="Y490" s="370">
        <v>2019</v>
      </c>
      <c r="Z490" s="369"/>
      <c r="AB490"/>
      <c r="AC490"/>
      <c r="AD490"/>
    </row>
    <row r="491" spans="1:30" ht="13.5" thickBot="1">
      <c r="A491" s="375"/>
      <c r="B491" s="403" t="s">
        <v>220</v>
      </c>
      <c r="C491" s="403" t="s">
        <v>221</v>
      </c>
      <c r="D491" s="403" t="s">
        <v>222</v>
      </c>
      <c r="E491" s="403" t="s">
        <v>223</v>
      </c>
      <c r="F491" s="403" t="s">
        <v>224</v>
      </c>
      <c r="G491" s="403" t="s">
        <v>225</v>
      </c>
      <c r="H491" s="403" t="s">
        <v>226</v>
      </c>
      <c r="I491" s="403" t="s">
        <v>227</v>
      </c>
      <c r="J491" s="403" t="s">
        <v>228</v>
      </c>
      <c r="K491" s="403" t="s">
        <v>229</v>
      </c>
      <c r="L491" s="403" t="s">
        <v>230</v>
      </c>
      <c r="M491" s="404" t="s">
        <v>231</v>
      </c>
      <c r="N491" s="369"/>
      <c r="O491" s="407"/>
      <c r="P491" s="403" t="s">
        <v>232</v>
      </c>
      <c r="Q491" s="403" t="s">
        <v>233</v>
      </c>
      <c r="R491" s="403" t="s">
        <v>234</v>
      </c>
      <c r="S491" s="404" t="s">
        <v>235</v>
      </c>
      <c r="T491" s="369"/>
      <c r="U491" s="407"/>
      <c r="V491" s="403" t="s">
        <v>236</v>
      </c>
      <c r="W491" s="404" t="s">
        <v>237</v>
      </c>
      <c r="X491" s="369"/>
      <c r="Y491" s="375"/>
      <c r="Z491" s="404" t="s">
        <v>238</v>
      </c>
      <c r="AB491"/>
      <c r="AC491"/>
      <c r="AD491"/>
    </row>
    <row r="492" spans="1:30" ht="13.5" thickBot="1">
      <c r="A492" s="408" t="s">
        <v>239</v>
      </c>
      <c r="B492" s="430">
        <f>B328*0.518</f>
        <v>6.6512236785150636</v>
      </c>
      <c r="C492" s="430">
        <f t="shared" ref="C492:M492" si="192">C328*0.518</f>
        <v>6.4415692231332429</v>
      </c>
      <c r="D492" s="431">
        <f t="shared" si="192"/>
        <v>6.451390186188064</v>
      </c>
      <c r="E492" s="430">
        <f t="shared" si="192"/>
        <v>6.3159437529405134</v>
      </c>
      <c r="F492" s="430">
        <f t="shared" si="192"/>
        <v>6.2696934876512316</v>
      </c>
      <c r="G492" s="430">
        <f t="shared" si="192"/>
        <v>6.0886232691403466</v>
      </c>
      <c r="H492" s="430">
        <f t="shared" si="192"/>
        <v>5.7341366685113497</v>
      </c>
      <c r="I492" s="430">
        <f t="shared" si="192"/>
        <v>5.9924644788695645</v>
      </c>
      <c r="J492" s="430">
        <f t="shared" si="192"/>
        <v>5.9395157551697038</v>
      </c>
      <c r="K492" s="430">
        <f t="shared" si="192"/>
        <v>5.9913963226332685</v>
      </c>
      <c r="L492" s="430">
        <f t="shared" si="192"/>
        <v>6.1544168764437037</v>
      </c>
      <c r="M492" s="432">
        <f t="shared" si="192"/>
        <v>6.2070157850332679</v>
      </c>
      <c r="N492" s="369"/>
      <c r="O492" s="411" t="s">
        <v>239</v>
      </c>
      <c r="P492" s="384">
        <f>P328*0.518</f>
        <v>6.3982648978943049</v>
      </c>
      <c r="Q492" s="384">
        <f t="shared" ref="Q492:S492" si="193">Q328*0.518</f>
        <v>6.2266890701763487</v>
      </c>
      <c r="R492" s="384">
        <f t="shared" si="193"/>
        <v>5.8790049670245876</v>
      </c>
      <c r="S492" s="384">
        <f t="shared" si="193"/>
        <v>6.1091104353554062</v>
      </c>
      <c r="T492" s="369"/>
      <c r="U492" s="411" t="s">
        <v>239</v>
      </c>
      <c r="V492" s="384">
        <f>V328*0.518</f>
        <v>6.3738286028035676</v>
      </c>
      <c r="W492" s="384">
        <f>W328*0.518</f>
        <v>6.0080102222505234</v>
      </c>
      <c r="X492" s="369"/>
      <c r="Y492" s="411" t="s">
        <v>239</v>
      </c>
      <c r="Z492" s="384">
        <f>Z328*0.518</f>
        <v>6.181004161957703</v>
      </c>
      <c r="AB492"/>
      <c r="AC492"/>
      <c r="AD492"/>
    </row>
    <row r="493" spans="1:30">
      <c r="A493" s="423" t="s">
        <v>244</v>
      </c>
      <c r="B493" s="433">
        <f>B329*0.539</f>
        <v>6.8633878007173008</v>
      </c>
      <c r="C493" s="434">
        <f t="shared" ref="C493:M493" si="194">C329*0.539</f>
        <v>6.8860365729283552</v>
      </c>
      <c r="D493" s="435">
        <f t="shared" si="194"/>
        <v>6.5525732707412718</v>
      </c>
      <c r="E493" s="434">
        <f t="shared" si="194"/>
        <v>6.6038418696597052</v>
      </c>
      <c r="F493" s="434">
        <f t="shared" si="194"/>
        <v>6.5063513236067312</v>
      </c>
      <c r="G493" s="434">
        <f t="shared" si="194"/>
        <v>6.2278649878660346</v>
      </c>
      <c r="H493" s="434">
        <f t="shared" si="194"/>
        <v>5.889505759521672</v>
      </c>
      <c r="I493" s="434">
        <f t="shared" si="194"/>
        <v>6.3488751521189153</v>
      </c>
      <c r="J493" s="434">
        <f t="shared" si="194"/>
        <v>6.1123397558866355</v>
      </c>
      <c r="K493" s="434">
        <f t="shared" si="194"/>
        <v>6.373092968950707</v>
      </c>
      <c r="L493" s="434">
        <f t="shared" si="194"/>
        <v>6.5133510708061015</v>
      </c>
      <c r="M493" s="434">
        <f t="shared" si="194"/>
        <v>6.4531077640527901</v>
      </c>
      <c r="N493" s="369"/>
      <c r="O493" s="415" t="s">
        <v>244</v>
      </c>
      <c r="P493" s="390">
        <f>P329*0.539</f>
        <v>6.6502601970435338</v>
      </c>
      <c r="Q493" s="390">
        <f t="shared" ref="Q493:S493" si="195">Q329*0.539</f>
        <v>6.4672896157596007</v>
      </c>
      <c r="R493" s="390">
        <f t="shared" si="195"/>
        <v>6.1082008265880576</v>
      </c>
      <c r="S493" s="390">
        <f t="shared" si="195"/>
        <v>6.4020519231945059</v>
      </c>
      <c r="T493" s="369"/>
      <c r="U493" s="415" t="s">
        <v>244</v>
      </c>
      <c r="V493" s="390">
        <f>V329*0.539</f>
        <v>6.6056304654608207</v>
      </c>
      <c r="W493" s="390">
        <f>W329*0.539</f>
        <v>6.2942122909628022</v>
      </c>
      <c r="X493" s="369"/>
      <c r="Y493" s="412" t="s">
        <v>244</v>
      </c>
      <c r="Z493" s="390">
        <f>Z329*0.539</f>
        <v>6.4149255437156079</v>
      </c>
      <c r="AB493"/>
      <c r="AC493"/>
      <c r="AD493"/>
    </row>
    <row r="494" spans="1:30">
      <c r="A494" s="426" t="s">
        <v>240</v>
      </c>
      <c r="B494" s="424">
        <f>B330*0.533</f>
        <v>7.3317502396178824</v>
      </c>
      <c r="C494" s="425">
        <f t="shared" ref="C494:M494" si="196">C330*0.533</f>
        <v>7.0142831886165053</v>
      </c>
      <c r="D494" s="436">
        <f t="shared" si="196"/>
        <v>6.9761645254627513</v>
      </c>
      <c r="E494" s="425">
        <f t="shared" si="196"/>
        <v>6.7680594349373644</v>
      </c>
      <c r="F494" s="425">
        <f t="shared" si="196"/>
        <v>6.6439478306707969</v>
      </c>
      <c r="G494" s="425">
        <f t="shared" si="196"/>
        <v>6.3901875901613963</v>
      </c>
      <c r="H494" s="425">
        <f t="shared" si="196"/>
        <v>6.0463649885985609</v>
      </c>
      <c r="I494" s="425">
        <f t="shared" si="196"/>
        <v>6.4476368221949363</v>
      </c>
      <c r="J494" s="425">
        <f t="shared" si="196"/>
        <v>6.337696832220546</v>
      </c>
      <c r="K494" s="425">
        <f t="shared" si="196"/>
        <v>6.4791826778165618</v>
      </c>
      <c r="L494" s="425">
        <f t="shared" si="196"/>
        <v>6.686241047746611</v>
      </c>
      <c r="M494" s="425">
        <f t="shared" si="196"/>
        <v>6.7519752308248027</v>
      </c>
      <c r="N494" s="369"/>
      <c r="O494" s="386" t="s">
        <v>240</v>
      </c>
      <c r="P494" s="387">
        <f>P330*0.533</f>
        <v>6.9841151387994387</v>
      </c>
      <c r="Q494" s="387">
        <f t="shared" ref="Q494:S494" si="197">Q330*0.533</f>
        <v>6.6022963610264425</v>
      </c>
      <c r="R494" s="387">
        <f t="shared" si="197"/>
        <v>6.272281473509965</v>
      </c>
      <c r="S494" s="387">
        <f t="shared" si="197"/>
        <v>6.6232813760741616</v>
      </c>
      <c r="T494" s="369"/>
      <c r="U494" s="386" t="s">
        <v>240</v>
      </c>
      <c r="V494" s="387">
        <f>V330*0.533</f>
        <v>6.8660378351052751</v>
      </c>
      <c r="W494" s="387">
        <f>W330*0.533</f>
        <v>6.4413188860017838</v>
      </c>
      <c r="X494" s="369"/>
      <c r="Y494" s="386" t="s">
        <v>240</v>
      </c>
      <c r="Z494" s="387">
        <f>Z330*0.533</f>
        <v>6.6556685724332576</v>
      </c>
      <c r="AB494"/>
      <c r="AC494"/>
      <c r="AD494"/>
    </row>
    <row r="495" spans="1:30">
      <c r="A495" s="426" t="s">
        <v>241</v>
      </c>
      <c r="B495" s="424">
        <f>B331*0.533</f>
        <v>7.2505074634497442</v>
      </c>
      <c r="C495" s="425">
        <f t="shared" ref="C495:M495" si="198">C331*0.533</f>
        <v>6.8932808752377088</v>
      </c>
      <c r="D495" s="436">
        <f t="shared" si="198"/>
        <v>6.8768717029384394</v>
      </c>
      <c r="E495" s="425">
        <f t="shared" si="198"/>
        <v>6.6556626595436708</v>
      </c>
      <c r="F495" s="425">
        <f t="shared" si="198"/>
        <v>6.4870110427835055</v>
      </c>
      <c r="G495" s="425">
        <f t="shared" si="198"/>
        <v>6.1721828851508702</v>
      </c>
      <c r="H495" s="425">
        <f t="shared" si="198"/>
        <v>5.8610469037100819</v>
      </c>
      <c r="I495" s="425">
        <f t="shared" si="198"/>
        <v>6.3341838431940198</v>
      </c>
      <c r="J495" s="425">
        <f t="shared" si="198"/>
        <v>6.1931971260488892</v>
      </c>
      <c r="K495" s="425">
        <f t="shared" si="198"/>
        <v>6.43303677836807</v>
      </c>
      <c r="L495" s="425">
        <f t="shared" si="198"/>
        <v>6.6444383328458319</v>
      </c>
      <c r="M495" s="425">
        <f t="shared" si="198"/>
        <v>6.7293390372215054</v>
      </c>
      <c r="N495" s="369"/>
      <c r="O495" s="386" t="s">
        <v>241</v>
      </c>
      <c r="P495" s="387">
        <f>P331*0.533</f>
        <v>6.8914794899571934</v>
      </c>
      <c r="Q495" s="387">
        <f t="shared" ref="Q495:S495" si="199">Q331*0.533</f>
        <v>6.4459247924675855</v>
      </c>
      <c r="R495" s="387">
        <f t="shared" si="199"/>
        <v>6.1103438349868204</v>
      </c>
      <c r="S495" s="387">
        <f t="shared" si="199"/>
        <v>6.5879319251020414</v>
      </c>
      <c r="T495" s="369"/>
      <c r="U495" s="386" t="s">
        <v>241</v>
      </c>
      <c r="V495" s="387">
        <f>V331*0.533</f>
        <v>6.7142058595742364</v>
      </c>
      <c r="W495" s="387">
        <f>W331*0.533</f>
        <v>6.3078594071340719</v>
      </c>
      <c r="X495" s="369"/>
      <c r="Y495" s="386" t="s">
        <v>241</v>
      </c>
      <c r="Z495" s="387">
        <f>Z331*0.533</f>
        <v>6.5302250992155537</v>
      </c>
      <c r="AB495"/>
      <c r="AC495"/>
      <c r="AD495"/>
    </row>
    <row r="496" spans="1:30">
      <c r="A496" s="426" t="s">
        <v>242</v>
      </c>
      <c r="B496" s="424">
        <f>B332*0.533</f>
        <v>0</v>
      </c>
      <c r="C496" s="425">
        <f t="shared" ref="C496:M496" si="200">C332*0.521</f>
        <v>0</v>
      </c>
      <c r="D496" s="436">
        <f t="shared" si="200"/>
        <v>0</v>
      </c>
      <c r="E496" s="425">
        <f t="shared" si="200"/>
        <v>0</v>
      </c>
      <c r="F496" s="425">
        <f t="shared" si="200"/>
        <v>0</v>
      </c>
      <c r="G496" s="425">
        <f t="shared" si="200"/>
        <v>6.0513941634727537</v>
      </c>
      <c r="H496" s="425">
        <f t="shared" si="200"/>
        <v>5.2164563137254891</v>
      </c>
      <c r="I496" s="425">
        <f t="shared" si="200"/>
        <v>5.8387754901960776</v>
      </c>
      <c r="J496" s="425">
        <f t="shared" si="200"/>
        <v>0</v>
      </c>
      <c r="K496" s="425">
        <f t="shared" si="200"/>
        <v>0</v>
      </c>
      <c r="L496" s="425">
        <f t="shared" si="200"/>
        <v>0</v>
      </c>
      <c r="M496" s="425">
        <f t="shared" si="200"/>
        <v>0</v>
      </c>
      <c r="N496" s="369"/>
      <c r="O496" s="386" t="s">
        <v>242</v>
      </c>
      <c r="P496" s="387">
        <f>P332*0.521</f>
        <v>6.6729504441437486</v>
      </c>
      <c r="Q496" s="387">
        <f t="shared" ref="Q496:S496" si="201">Q332*0.521</f>
        <v>6.1678068966519417</v>
      </c>
      <c r="R496" s="387">
        <f t="shared" si="201"/>
        <v>5.7462484183946954</v>
      </c>
      <c r="S496" s="387">
        <f t="shared" si="201"/>
        <v>0</v>
      </c>
      <c r="T496" s="369"/>
      <c r="U496" s="386" t="s">
        <v>242</v>
      </c>
      <c r="V496" s="387">
        <f>V332*0.521</f>
        <v>6.4633809036364003</v>
      </c>
      <c r="W496" s="387">
        <f>W332*0.521</f>
        <v>5.8861399093200921</v>
      </c>
      <c r="X496" s="369"/>
      <c r="Y496" s="386" t="s">
        <v>242</v>
      </c>
      <c r="Z496" s="387">
        <f>Z332*0.521</f>
        <v>6.2433336289154377</v>
      </c>
      <c r="AB496"/>
      <c r="AC496"/>
      <c r="AD496"/>
    </row>
    <row r="497" spans="1:30">
      <c r="A497" s="426" t="s">
        <v>98</v>
      </c>
      <c r="B497" s="424">
        <f>B333*0.521</f>
        <v>5.6270223307308553</v>
      </c>
      <c r="C497" s="425">
        <f t="shared" ref="C497:M497" si="202">C333*0.487</f>
        <v>5.0925365501071767</v>
      </c>
      <c r="D497" s="436">
        <f t="shared" si="202"/>
        <v>5.2073495488219557</v>
      </c>
      <c r="E497" s="425">
        <f t="shared" si="202"/>
        <v>5.1628042060639343</v>
      </c>
      <c r="F497" s="425">
        <f t="shared" si="202"/>
        <v>5.1958844106913933</v>
      </c>
      <c r="G497" s="425">
        <f t="shared" si="202"/>
        <v>5.110064155412859</v>
      </c>
      <c r="H497" s="425">
        <f t="shared" si="202"/>
        <v>4.7642450717646536</v>
      </c>
      <c r="I497" s="425">
        <f t="shared" si="202"/>
        <v>4.8406149024506107</v>
      </c>
      <c r="J497" s="425">
        <f t="shared" si="202"/>
        <v>4.8062692228330928</v>
      </c>
      <c r="K497" s="425">
        <f t="shared" si="202"/>
        <v>4.8734514055274154</v>
      </c>
      <c r="L497" s="425">
        <f t="shared" si="202"/>
        <v>4.8957702769648215</v>
      </c>
      <c r="M497" s="425">
        <f t="shared" si="202"/>
        <v>4.9257053533335808</v>
      </c>
      <c r="N497" s="369"/>
      <c r="O497" s="386" t="s">
        <v>98</v>
      </c>
      <c r="P497" s="387">
        <f>P333*0.487</f>
        <v>5.0968040991455084</v>
      </c>
      <c r="Q497" s="387">
        <f t="shared" ref="Q497:S497" si="203">Q333*0.487</f>
        <v>5.1570898249999777</v>
      </c>
      <c r="R497" s="387">
        <f t="shared" si="203"/>
        <v>4.8002426973340508</v>
      </c>
      <c r="S497" s="387">
        <f t="shared" si="203"/>
        <v>4.8963047448956667</v>
      </c>
      <c r="T497" s="369"/>
      <c r="U497" s="386" t="s">
        <v>98</v>
      </c>
      <c r="V497" s="387">
        <f>V333*0.487</f>
        <v>5.1781075213787826</v>
      </c>
      <c r="W497" s="387">
        <f>W333*0.487</f>
        <v>4.8821238843289896</v>
      </c>
      <c r="X497" s="369"/>
      <c r="Y497" s="386" t="s">
        <v>98</v>
      </c>
      <c r="Z497" s="387">
        <f>Z333*0.487</f>
        <v>5.0035552662301104</v>
      </c>
      <c r="AB497"/>
      <c r="AC497"/>
      <c r="AD497"/>
    </row>
    <row r="498" spans="1:30" ht="13.5" thickBot="1">
      <c r="A498" s="427" t="s">
        <v>243</v>
      </c>
      <c r="B498" s="424">
        <f>B334*0.487</f>
        <v>6.4583753873493137</v>
      </c>
      <c r="C498" s="437">
        <f t="shared" ref="C498:M498" si="204">C334*0.518</f>
        <v>6.7565276409610764</v>
      </c>
      <c r="D498" s="438">
        <f t="shared" si="204"/>
        <v>6.7956759302339016</v>
      </c>
      <c r="E498" s="437">
        <f t="shared" si="204"/>
        <v>6.7563120592570369</v>
      </c>
      <c r="F498" s="437">
        <f t="shared" si="204"/>
        <v>6.7245139450251425</v>
      </c>
      <c r="G498" s="437">
        <f t="shared" si="204"/>
        <v>6.6244309201825766</v>
      </c>
      <c r="H498" s="437">
        <f t="shared" si="204"/>
        <v>6.3346731763596997</v>
      </c>
      <c r="I498" s="437">
        <f t="shared" si="204"/>
        <v>6.4539655344005196</v>
      </c>
      <c r="J498" s="437">
        <f t="shared" si="204"/>
        <v>6.518974375587721</v>
      </c>
      <c r="K498" s="437">
        <f t="shared" si="204"/>
        <v>6.5333856413470821</v>
      </c>
      <c r="L498" s="437">
        <f t="shared" si="204"/>
        <v>6.6537407326659768</v>
      </c>
      <c r="M498" s="437">
        <f t="shared" si="204"/>
        <v>6.6851684091208776</v>
      </c>
      <c r="N498" s="369"/>
      <c r="O498" s="394" t="s">
        <v>243</v>
      </c>
      <c r="P498" s="395">
        <f>P334*0.518</f>
        <v>6.6780545955207726</v>
      </c>
      <c r="Q498" s="395">
        <f t="shared" ref="Q498:S498" si="205">Q334*0.518</f>
        <v>6.7012823042807854</v>
      </c>
      <c r="R498" s="395">
        <f t="shared" si="205"/>
        <v>6.4260466054828047</v>
      </c>
      <c r="S498" s="395">
        <f t="shared" si="205"/>
        <v>6.6271346203322139</v>
      </c>
      <c r="T498" s="369"/>
      <c r="U498" s="394" t="s">
        <v>243</v>
      </c>
      <c r="V498" s="395">
        <f>V334*0.518</f>
        <v>6.7525744459767463</v>
      </c>
      <c r="W498" s="395">
        <f>W334*0.518</f>
        <v>6.5404357950297127</v>
      </c>
      <c r="X498" s="369"/>
      <c r="Y498" s="394" t="s">
        <v>243</v>
      </c>
      <c r="Z498" s="395">
        <f>Z334*0.518</f>
        <v>6.6386322104113678</v>
      </c>
      <c r="AB498"/>
      <c r="AC498"/>
      <c r="AD498"/>
    </row>
    <row r="500" spans="1:30" ht="16.5" thickBot="1">
      <c r="A500" s="370">
        <v>2020</v>
      </c>
      <c r="B500" s="369"/>
      <c r="C500" s="369" t="s">
        <v>250</v>
      </c>
      <c r="D500" s="369"/>
      <c r="E500" s="369"/>
      <c r="F500" s="369"/>
      <c r="G500" s="369"/>
      <c r="H500" s="369"/>
      <c r="I500" s="369"/>
      <c r="J500" s="369"/>
      <c r="K500" s="369"/>
      <c r="L500" s="369"/>
      <c r="M500" s="368" t="s">
        <v>122</v>
      </c>
      <c r="N500" s="369"/>
      <c r="O500" s="370">
        <v>2020</v>
      </c>
      <c r="P500" s="371" t="s">
        <v>217</v>
      </c>
      <c r="Q500" s="371"/>
      <c r="R500" s="371"/>
      <c r="S500" s="371"/>
      <c r="T500" s="369"/>
      <c r="U500" s="370">
        <v>2020</v>
      </c>
      <c r="V500" s="371" t="s">
        <v>218</v>
      </c>
      <c r="W500" s="371"/>
      <c r="X500" s="369"/>
      <c r="Y500" s="370">
        <v>2020</v>
      </c>
      <c r="Z500" s="369"/>
    </row>
    <row r="501" spans="1:30" ht="13.5" thickBot="1">
      <c r="A501" s="375"/>
      <c r="B501" s="403" t="s">
        <v>220</v>
      </c>
      <c r="C501" s="403" t="s">
        <v>221</v>
      </c>
      <c r="D501" s="403" t="s">
        <v>222</v>
      </c>
      <c r="E501" s="403" t="s">
        <v>223</v>
      </c>
      <c r="F501" s="403" t="s">
        <v>224</v>
      </c>
      <c r="G501" s="403" t="s">
        <v>225</v>
      </c>
      <c r="H501" s="403" t="s">
        <v>226</v>
      </c>
      <c r="I501" s="403" t="s">
        <v>227</v>
      </c>
      <c r="J501" s="403" t="s">
        <v>228</v>
      </c>
      <c r="K501" s="403" t="s">
        <v>229</v>
      </c>
      <c r="L501" s="403" t="s">
        <v>230</v>
      </c>
      <c r="M501" s="404" t="s">
        <v>231</v>
      </c>
      <c r="N501" s="369"/>
      <c r="O501" s="407"/>
      <c r="P501" s="403" t="s">
        <v>232</v>
      </c>
      <c r="Q501" s="403" t="s">
        <v>233</v>
      </c>
      <c r="R501" s="403" t="s">
        <v>234</v>
      </c>
      <c r="S501" s="404" t="s">
        <v>235</v>
      </c>
      <c r="T501" s="369"/>
      <c r="U501" s="407"/>
      <c r="V501" s="403" t="s">
        <v>236</v>
      </c>
      <c r="W501" s="404" t="s">
        <v>237</v>
      </c>
      <c r="X501" s="369"/>
      <c r="Y501" s="375"/>
      <c r="Z501" s="404" t="s">
        <v>238</v>
      </c>
    </row>
    <row r="502" spans="1:30" ht="13.5" thickBot="1">
      <c r="A502" s="408" t="s">
        <v>239</v>
      </c>
      <c r="B502" s="430">
        <f>B338*0.518</f>
        <v>0</v>
      </c>
      <c r="C502" s="430">
        <f t="shared" ref="C502:M502" si="206">C338*0.518</f>
        <v>0</v>
      </c>
      <c r="D502" s="431">
        <f t="shared" si="206"/>
        <v>0</v>
      </c>
      <c r="E502" s="430">
        <f t="shared" si="206"/>
        <v>0</v>
      </c>
      <c r="F502" s="430">
        <f t="shared" si="206"/>
        <v>0</v>
      </c>
      <c r="G502" s="430">
        <f t="shared" si="206"/>
        <v>0</v>
      </c>
      <c r="H502" s="430">
        <f t="shared" si="206"/>
        <v>0</v>
      </c>
      <c r="I502" s="430">
        <f t="shared" si="206"/>
        <v>0</v>
      </c>
      <c r="J502" s="430">
        <f t="shared" si="206"/>
        <v>0</v>
      </c>
      <c r="K502" s="430">
        <f t="shared" si="206"/>
        <v>0</v>
      </c>
      <c r="L502" s="430">
        <f t="shared" si="206"/>
        <v>0</v>
      </c>
      <c r="M502" s="432">
        <f t="shared" si="206"/>
        <v>0</v>
      </c>
      <c r="N502" s="369"/>
      <c r="O502" s="411" t="s">
        <v>239</v>
      </c>
      <c r="P502" s="384">
        <f>P338*0.518</f>
        <v>0</v>
      </c>
      <c r="Q502" s="384">
        <f t="shared" ref="Q502:S502" si="207">Q338*0.518</f>
        <v>0</v>
      </c>
      <c r="R502" s="384">
        <f t="shared" si="207"/>
        <v>0</v>
      </c>
      <c r="S502" s="384">
        <f t="shared" si="207"/>
        <v>0</v>
      </c>
      <c r="T502" s="369"/>
      <c r="U502" s="411" t="s">
        <v>239</v>
      </c>
      <c r="V502" s="384">
        <f>V338*0.518</f>
        <v>0</v>
      </c>
      <c r="W502" s="384">
        <f>W338*0.518</f>
        <v>0</v>
      </c>
      <c r="X502" s="369"/>
      <c r="Y502" s="411" t="s">
        <v>239</v>
      </c>
      <c r="Z502" s="384">
        <f>Z338*0.518</f>
        <v>0</v>
      </c>
    </row>
    <row r="503" spans="1:30">
      <c r="A503" s="423" t="s">
        <v>244</v>
      </c>
      <c r="B503" s="433">
        <f>B339*0.539</f>
        <v>0</v>
      </c>
      <c r="C503" s="434">
        <f t="shared" ref="C503:M503" si="208">C339*0.539</f>
        <v>0</v>
      </c>
      <c r="D503" s="435">
        <f t="shared" si="208"/>
        <v>0</v>
      </c>
      <c r="E503" s="434">
        <f t="shared" si="208"/>
        <v>0</v>
      </c>
      <c r="F503" s="434">
        <f t="shared" si="208"/>
        <v>0</v>
      </c>
      <c r="G503" s="434">
        <f t="shared" si="208"/>
        <v>0</v>
      </c>
      <c r="H503" s="434">
        <f t="shared" si="208"/>
        <v>0</v>
      </c>
      <c r="I503" s="434">
        <f t="shared" si="208"/>
        <v>0</v>
      </c>
      <c r="J503" s="434">
        <f t="shared" si="208"/>
        <v>0</v>
      </c>
      <c r="K503" s="434">
        <f t="shared" si="208"/>
        <v>0</v>
      </c>
      <c r="L503" s="434">
        <f t="shared" si="208"/>
        <v>0</v>
      </c>
      <c r="M503" s="434">
        <f t="shared" si="208"/>
        <v>0</v>
      </c>
      <c r="N503" s="369"/>
      <c r="O503" s="415" t="s">
        <v>244</v>
      </c>
      <c r="P503" s="390">
        <f>P339*0.539</f>
        <v>0</v>
      </c>
      <c r="Q503" s="390">
        <f t="shared" ref="Q503:S503" si="209">Q339*0.539</f>
        <v>0</v>
      </c>
      <c r="R503" s="390">
        <f t="shared" si="209"/>
        <v>0</v>
      </c>
      <c r="S503" s="390">
        <f t="shared" si="209"/>
        <v>0</v>
      </c>
      <c r="T503" s="369"/>
      <c r="U503" s="415" t="s">
        <v>244</v>
      </c>
      <c r="V503" s="390">
        <f>V339*0.539</f>
        <v>0</v>
      </c>
      <c r="W503" s="390">
        <f>W339*0.539</f>
        <v>0</v>
      </c>
      <c r="X503" s="369"/>
      <c r="Y503" s="412" t="s">
        <v>244</v>
      </c>
      <c r="Z503" s="390">
        <f>Z339*0.539</f>
        <v>0</v>
      </c>
    </row>
    <row r="504" spans="1:30">
      <c r="A504" s="426" t="s">
        <v>240</v>
      </c>
      <c r="B504" s="424">
        <f>B340*0.533</f>
        <v>0</v>
      </c>
      <c r="C504" s="425">
        <f t="shared" ref="C504:M504" si="210">C340*0.533</f>
        <v>0</v>
      </c>
      <c r="D504" s="436">
        <f t="shared" si="210"/>
        <v>0</v>
      </c>
      <c r="E504" s="425">
        <f t="shared" si="210"/>
        <v>0</v>
      </c>
      <c r="F504" s="425">
        <f t="shared" si="210"/>
        <v>0</v>
      </c>
      <c r="G504" s="425">
        <f t="shared" si="210"/>
        <v>0</v>
      </c>
      <c r="H504" s="425">
        <f t="shared" si="210"/>
        <v>0</v>
      </c>
      <c r="I504" s="425">
        <f t="shared" si="210"/>
        <v>0</v>
      </c>
      <c r="J504" s="425">
        <f t="shared" si="210"/>
        <v>0</v>
      </c>
      <c r="K504" s="425">
        <f t="shared" si="210"/>
        <v>0</v>
      </c>
      <c r="L504" s="425">
        <f t="shared" si="210"/>
        <v>0</v>
      </c>
      <c r="M504" s="425">
        <f t="shared" si="210"/>
        <v>0</v>
      </c>
      <c r="N504" s="369"/>
      <c r="O504" s="386" t="s">
        <v>240</v>
      </c>
      <c r="P504" s="387">
        <f>P340*0.533</f>
        <v>0</v>
      </c>
      <c r="Q504" s="387">
        <f t="shared" ref="Q504:S504" si="211">Q340*0.533</f>
        <v>0</v>
      </c>
      <c r="R504" s="387">
        <f t="shared" si="211"/>
        <v>0</v>
      </c>
      <c r="S504" s="387">
        <f t="shared" si="211"/>
        <v>0</v>
      </c>
      <c r="T504" s="369"/>
      <c r="U504" s="386" t="s">
        <v>240</v>
      </c>
      <c r="V504" s="387">
        <f>V340*0.533</f>
        <v>0</v>
      </c>
      <c r="W504" s="387">
        <f>W340*0.533</f>
        <v>0</v>
      </c>
      <c r="X504" s="369"/>
      <c r="Y504" s="386" t="s">
        <v>240</v>
      </c>
      <c r="Z504" s="387">
        <f>Z340*0.533</f>
        <v>0</v>
      </c>
    </row>
    <row r="505" spans="1:30">
      <c r="A505" s="426" t="s">
        <v>241</v>
      </c>
      <c r="B505" s="424">
        <f>B341*0.533</f>
        <v>0</v>
      </c>
      <c r="C505" s="425">
        <f t="shared" ref="C505:M505" si="212">C341*0.533</f>
        <v>0</v>
      </c>
      <c r="D505" s="436">
        <f t="shared" si="212"/>
        <v>0</v>
      </c>
      <c r="E505" s="425">
        <f t="shared" si="212"/>
        <v>0</v>
      </c>
      <c r="F505" s="425">
        <f t="shared" si="212"/>
        <v>0</v>
      </c>
      <c r="G505" s="425">
        <f t="shared" si="212"/>
        <v>0</v>
      </c>
      <c r="H505" s="425">
        <f t="shared" si="212"/>
        <v>0</v>
      </c>
      <c r="I505" s="425">
        <f t="shared" si="212"/>
        <v>0</v>
      </c>
      <c r="J505" s="425">
        <f t="shared" si="212"/>
        <v>0</v>
      </c>
      <c r="K505" s="425">
        <f t="shared" si="212"/>
        <v>0</v>
      </c>
      <c r="L505" s="425">
        <f t="shared" si="212"/>
        <v>0</v>
      </c>
      <c r="M505" s="425">
        <f t="shared" si="212"/>
        <v>0</v>
      </c>
      <c r="N505" s="369"/>
      <c r="O505" s="386" t="s">
        <v>241</v>
      </c>
      <c r="P505" s="387">
        <f>P341*0.533</f>
        <v>0</v>
      </c>
      <c r="Q505" s="387">
        <f t="shared" ref="Q505:S505" si="213">Q341*0.533</f>
        <v>0</v>
      </c>
      <c r="R505" s="387">
        <f t="shared" si="213"/>
        <v>0</v>
      </c>
      <c r="S505" s="387">
        <f t="shared" si="213"/>
        <v>0</v>
      </c>
      <c r="T505" s="369"/>
      <c r="U505" s="386" t="s">
        <v>241</v>
      </c>
      <c r="V505" s="387">
        <f>V341*0.533</f>
        <v>0</v>
      </c>
      <c r="W505" s="387">
        <f>W341*0.533</f>
        <v>0</v>
      </c>
      <c r="X505" s="369"/>
      <c r="Y505" s="386" t="s">
        <v>241</v>
      </c>
      <c r="Z505" s="387">
        <f>Z341*0.533</f>
        <v>0</v>
      </c>
    </row>
    <row r="506" spans="1:30">
      <c r="A506" s="426" t="s">
        <v>242</v>
      </c>
      <c r="B506" s="424">
        <f>B342*0.533</f>
        <v>0</v>
      </c>
      <c r="C506" s="425">
        <f t="shared" ref="C506:M506" si="214">C342*0.521</f>
        <v>0</v>
      </c>
      <c r="D506" s="436">
        <f t="shared" si="214"/>
        <v>0</v>
      </c>
      <c r="E506" s="425">
        <f t="shared" si="214"/>
        <v>0</v>
      </c>
      <c r="F506" s="425">
        <f t="shared" si="214"/>
        <v>0</v>
      </c>
      <c r="G506" s="425">
        <f t="shared" si="214"/>
        <v>0</v>
      </c>
      <c r="H506" s="425">
        <f t="shared" si="214"/>
        <v>0</v>
      </c>
      <c r="I506" s="425">
        <f t="shared" si="214"/>
        <v>0</v>
      </c>
      <c r="J506" s="425">
        <f t="shared" si="214"/>
        <v>0</v>
      </c>
      <c r="K506" s="425">
        <f t="shared" si="214"/>
        <v>0</v>
      </c>
      <c r="L506" s="425">
        <f t="shared" si="214"/>
        <v>0</v>
      </c>
      <c r="M506" s="425">
        <f t="shared" si="214"/>
        <v>0</v>
      </c>
      <c r="N506" s="369"/>
      <c r="O506" s="386" t="s">
        <v>242</v>
      </c>
      <c r="P506" s="387">
        <f>P342*0.521</f>
        <v>0</v>
      </c>
      <c r="Q506" s="387">
        <f t="shared" ref="Q506:S506" si="215">Q342*0.521</f>
        <v>0</v>
      </c>
      <c r="R506" s="387">
        <f t="shared" si="215"/>
        <v>0</v>
      </c>
      <c r="S506" s="387">
        <f t="shared" si="215"/>
        <v>0</v>
      </c>
      <c r="T506" s="369"/>
      <c r="U506" s="386" t="s">
        <v>242</v>
      </c>
      <c r="V506" s="387">
        <f>V342*0.521</f>
        <v>0</v>
      </c>
      <c r="W506" s="387">
        <f>W342*0.521</f>
        <v>0</v>
      </c>
      <c r="X506" s="369"/>
      <c r="Y506" s="386" t="s">
        <v>242</v>
      </c>
      <c r="Z506" s="387">
        <f>Z342*0.521</f>
        <v>0</v>
      </c>
    </row>
    <row r="507" spans="1:30">
      <c r="A507" s="426" t="s">
        <v>98</v>
      </c>
      <c r="B507" s="424">
        <f>B343*0.521</f>
        <v>0</v>
      </c>
      <c r="C507" s="425">
        <f t="shared" ref="C507:M507" si="216">C343*0.487</f>
        <v>0</v>
      </c>
      <c r="D507" s="436">
        <f t="shared" si="216"/>
        <v>0</v>
      </c>
      <c r="E507" s="425">
        <f t="shared" si="216"/>
        <v>0</v>
      </c>
      <c r="F507" s="425">
        <f t="shared" si="216"/>
        <v>0</v>
      </c>
      <c r="G507" s="425">
        <f t="shared" si="216"/>
        <v>0</v>
      </c>
      <c r="H507" s="425">
        <f t="shared" si="216"/>
        <v>0</v>
      </c>
      <c r="I507" s="425">
        <f t="shared" si="216"/>
        <v>0</v>
      </c>
      <c r="J507" s="425">
        <f t="shared" si="216"/>
        <v>0</v>
      </c>
      <c r="K507" s="425">
        <f t="shared" si="216"/>
        <v>0</v>
      </c>
      <c r="L507" s="425">
        <f t="shared" si="216"/>
        <v>0</v>
      </c>
      <c r="M507" s="425">
        <f t="shared" si="216"/>
        <v>0</v>
      </c>
      <c r="N507" s="369"/>
      <c r="O507" s="386" t="s">
        <v>98</v>
      </c>
      <c r="P507" s="387">
        <f>P343*0.487</f>
        <v>0</v>
      </c>
      <c r="Q507" s="387">
        <f t="shared" ref="Q507:S507" si="217">Q343*0.487</f>
        <v>0</v>
      </c>
      <c r="R507" s="387">
        <f t="shared" si="217"/>
        <v>0</v>
      </c>
      <c r="S507" s="387">
        <f t="shared" si="217"/>
        <v>0</v>
      </c>
      <c r="T507" s="369"/>
      <c r="U507" s="386" t="s">
        <v>98</v>
      </c>
      <c r="V507" s="387">
        <f>V343*0.487</f>
        <v>0</v>
      </c>
      <c r="W507" s="387">
        <f>W343*0.487</f>
        <v>0</v>
      </c>
      <c r="X507" s="369"/>
      <c r="Y507" s="386" t="s">
        <v>98</v>
      </c>
      <c r="Z507" s="387">
        <f>Z343*0.487</f>
        <v>0</v>
      </c>
    </row>
    <row r="508" spans="1:30" ht="13.5" thickBot="1">
      <c r="A508" s="427" t="s">
        <v>243</v>
      </c>
      <c r="B508" s="424">
        <f>B344*0.487</f>
        <v>0</v>
      </c>
      <c r="C508" s="437">
        <f t="shared" ref="C508:M508" si="218">C344*0.518</f>
        <v>0</v>
      </c>
      <c r="D508" s="438">
        <f t="shared" si="218"/>
        <v>0</v>
      </c>
      <c r="E508" s="437">
        <f t="shared" si="218"/>
        <v>0</v>
      </c>
      <c r="F508" s="437">
        <f t="shared" si="218"/>
        <v>0</v>
      </c>
      <c r="G508" s="437">
        <f t="shared" si="218"/>
        <v>0</v>
      </c>
      <c r="H508" s="437">
        <f t="shared" si="218"/>
        <v>0</v>
      </c>
      <c r="I508" s="437">
        <f t="shared" si="218"/>
        <v>0</v>
      </c>
      <c r="J508" s="437">
        <f t="shared" si="218"/>
        <v>0</v>
      </c>
      <c r="K508" s="437">
        <f t="shared" si="218"/>
        <v>0</v>
      </c>
      <c r="L508" s="437">
        <f t="shared" si="218"/>
        <v>0</v>
      </c>
      <c r="M508" s="437">
        <f t="shared" si="218"/>
        <v>0</v>
      </c>
      <c r="N508" s="369"/>
      <c r="O508" s="394" t="s">
        <v>243</v>
      </c>
      <c r="P508" s="395">
        <f>P344*0.518</f>
        <v>0</v>
      </c>
      <c r="Q508" s="395">
        <f t="shared" ref="Q508:S508" si="219">Q344*0.518</f>
        <v>0</v>
      </c>
      <c r="R508" s="395">
        <f t="shared" si="219"/>
        <v>0</v>
      </c>
      <c r="S508" s="395">
        <f t="shared" si="219"/>
        <v>0</v>
      </c>
      <c r="T508" s="369"/>
      <c r="U508" s="394" t="s">
        <v>243</v>
      </c>
      <c r="V508" s="395">
        <f>V344*0.518</f>
        <v>0</v>
      </c>
      <c r="W508" s="395">
        <f>W344*0.518</f>
        <v>0</v>
      </c>
      <c r="X508" s="369"/>
      <c r="Y508" s="394" t="s">
        <v>243</v>
      </c>
      <c r="Z508" s="395">
        <f>Z344*0.518</f>
        <v>0</v>
      </c>
    </row>
    <row r="513" spans="1:2" ht="13.5" thickBot="1">
      <c r="A513" s="439" t="s">
        <v>251</v>
      </c>
      <c r="B513" s="440"/>
    </row>
    <row r="514" spans="1:2" ht="14.25" thickBot="1">
      <c r="A514" s="441" t="s">
        <v>239</v>
      </c>
      <c r="B514" s="442">
        <v>0.50700000000000001</v>
      </c>
    </row>
    <row r="515" spans="1:2">
      <c r="A515" s="443" t="s">
        <v>252</v>
      </c>
      <c r="B515" s="444">
        <v>0.53900000000000003</v>
      </c>
    </row>
    <row r="516" spans="1:2">
      <c r="A516" s="445" t="s">
        <v>240</v>
      </c>
      <c r="B516" s="444">
        <v>0.53900000000000003</v>
      </c>
    </row>
    <row r="517" spans="1:2">
      <c r="A517" s="446" t="s">
        <v>241</v>
      </c>
      <c r="B517" s="447">
        <v>0.53500000000000003</v>
      </c>
    </row>
    <row r="518" spans="1:2">
      <c r="A518" s="446" t="s">
        <v>242</v>
      </c>
      <c r="B518" s="447">
        <v>0.54</v>
      </c>
    </row>
    <row r="519" spans="1:2">
      <c r="A519" s="446" t="s">
        <v>98</v>
      </c>
      <c r="B519" s="447">
        <v>0.46500000000000002</v>
      </c>
    </row>
    <row r="520" spans="1:2" ht="13.5" thickBot="1">
      <c r="A520" s="448" t="s">
        <v>243</v>
      </c>
      <c r="B520" s="449">
        <v>0.51600000000000001</v>
      </c>
    </row>
    <row r="522" spans="1:2" ht="13.5" thickBot="1">
      <c r="A522" s="439" t="s">
        <v>253</v>
      </c>
    </row>
    <row r="523" spans="1:2" ht="14.25" thickBot="1">
      <c r="A523" s="441" t="s">
        <v>239</v>
      </c>
      <c r="B523" s="442">
        <v>0.52100000000000002</v>
      </c>
    </row>
    <row r="524" spans="1:2">
      <c r="A524" s="445" t="s">
        <v>240</v>
      </c>
      <c r="B524" s="444">
        <v>0.55000000000000004</v>
      </c>
    </row>
    <row r="525" spans="1:2">
      <c r="A525" s="446" t="s">
        <v>241</v>
      </c>
      <c r="B525" s="447">
        <v>0.52</v>
      </c>
    </row>
    <row r="526" spans="1:2">
      <c r="A526" s="446" t="s">
        <v>242</v>
      </c>
      <c r="B526" s="447">
        <v>0.54</v>
      </c>
    </row>
    <row r="527" spans="1:2" ht="13.5" thickBot="1">
      <c r="A527" s="448" t="s">
        <v>243</v>
      </c>
      <c r="B527" s="449">
        <v>0.53</v>
      </c>
    </row>
    <row r="530" spans="1:15" ht="13.5" thickBot="1">
      <c r="A530" s="439" t="s">
        <v>343</v>
      </c>
    </row>
    <row r="531" spans="1:15" ht="14.25" thickBot="1">
      <c r="A531" s="441" t="s">
        <v>239</v>
      </c>
      <c r="B531" s="442">
        <v>0.51800000000000002</v>
      </c>
    </row>
    <row r="532" spans="1:15">
      <c r="A532" s="445" t="s">
        <v>240</v>
      </c>
      <c r="B532" s="444">
        <v>0.53300000000000003</v>
      </c>
    </row>
    <row r="533" spans="1:15">
      <c r="A533" s="446" t="s">
        <v>241</v>
      </c>
      <c r="B533" s="447">
        <v>0.53300000000000003</v>
      </c>
    </row>
    <row r="534" spans="1:15" ht="15">
      <c r="A534" s="446" t="s">
        <v>242</v>
      </c>
      <c r="B534" s="447">
        <v>0.52100000000000002</v>
      </c>
      <c r="E534" s="219"/>
      <c r="F534" s="219"/>
      <c r="G534" s="219"/>
      <c r="H534" s="219"/>
      <c r="I534" s="219"/>
      <c r="J534" s="219"/>
      <c r="K534" s="219"/>
      <c r="L534" s="450"/>
      <c r="M534" s="219"/>
      <c r="N534" s="219"/>
      <c r="O534" s="219"/>
    </row>
    <row r="535" spans="1:15">
      <c r="A535" s="446" t="s">
        <v>98</v>
      </c>
      <c r="B535" s="447">
        <v>0.48699999999999999</v>
      </c>
      <c r="E535" s="205"/>
      <c r="F535" s="205"/>
      <c r="G535" s="205"/>
      <c r="H535" s="205"/>
      <c r="I535" s="205"/>
      <c r="J535" s="205"/>
      <c r="K535" s="205"/>
      <c r="L535" s="205"/>
      <c r="M535" s="205"/>
      <c r="N535" s="219"/>
      <c r="O535" s="219"/>
    </row>
    <row r="536" spans="1:15" ht="13.5" thickBot="1">
      <c r="A536" s="448" t="s">
        <v>243</v>
      </c>
      <c r="B536" s="449">
        <v>0.51800000000000002</v>
      </c>
      <c r="E536" s="451"/>
      <c r="F536" s="451"/>
      <c r="G536" s="451"/>
      <c r="H536" s="451"/>
      <c r="I536" s="451"/>
      <c r="J536" s="452"/>
      <c r="K536" s="451"/>
      <c r="L536" s="451"/>
      <c r="M536" s="451"/>
      <c r="N536" s="219"/>
      <c r="O536" s="219"/>
    </row>
    <row r="537" spans="1:15">
      <c r="A537" s="244"/>
      <c r="B537" s="195"/>
      <c r="C537" s="230"/>
      <c r="D537" s="194"/>
      <c r="E537" s="195"/>
      <c r="F537" s="195"/>
      <c r="G537" s="195"/>
      <c r="H537" s="195"/>
      <c r="I537" s="195"/>
      <c r="J537" s="453"/>
      <c r="K537" s="195"/>
      <c r="L537" s="195"/>
      <c r="M537" s="451"/>
      <c r="N537" s="219"/>
      <c r="O537" s="219"/>
    </row>
    <row r="538" spans="1:15">
      <c r="A538" s="244"/>
      <c r="B538" s="195"/>
      <c r="C538" s="230"/>
      <c r="D538" s="195"/>
      <c r="E538" s="195"/>
      <c r="F538" s="244"/>
      <c r="G538" s="195"/>
      <c r="H538" s="195"/>
      <c r="I538" s="195"/>
      <c r="J538" s="195"/>
      <c r="K538" s="195"/>
      <c r="L538" s="195"/>
      <c r="M538" s="195"/>
      <c r="N538" s="219"/>
      <c r="O538" s="219"/>
    </row>
    <row r="539" spans="1:15">
      <c r="A539" s="244"/>
      <c r="B539" s="195"/>
      <c r="C539" s="230"/>
      <c r="D539" s="195"/>
      <c r="E539" s="195"/>
      <c r="F539" s="244"/>
      <c r="G539" s="195"/>
      <c r="H539" s="195"/>
      <c r="I539" s="195"/>
      <c r="J539" s="195"/>
      <c r="K539" s="195"/>
      <c r="L539" s="195"/>
      <c r="M539" s="195"/>
      <c r="N539" s="219"/>
      <c r="O539" s="219"/>
    </row>
    <row r="540" spans="1:15">
      <c r="A540" s="244"/>
      <c r="B540" s="195"/>
      <c r="C540" s="230"/>
      <c r="D540" s="195"/>
      <c r="E540" s="195"/>
      <c r="F540" s="244"/>
      <c r="G540" s="195"/>
      <c r="H540" s="195"/>
      <c r="I540" s="195"/>
      <c r="J540" s="195"/>
      <c r="K540" s="195"/>
      <c r="L540" s="195"/>
      <c r="M540" s="195"/>
      <c r="N540" s="219"/>
      <c r="O540" s="219"/>
    </row>
    <row r="541" spans="1:15">
      <c r="A541" s="244"/>
      <c r="B541" s="195"/>
      <c r="C541" s="230"/>
      <c r="D541" s="195"/>
      <c r="E541" s="195"/>
      <c r="F541" s="244"/>
      <c r="G541" s="195"/>
      <c r="H541" s="195"/>
      <c r="I541" s="195"/>
      <c r="J541" s="195"/>
      <c r="K541" s="195"/>
      <c r="L541" s="195"/>
      <c r="M541" s="195"/>
      <c r="N541" s="219"/>
      <c r="O541" s="219"/>
    </row>
    <row r="542" spans="1:15">
      <c r="A542" s="244"/>
      <c r="B542" s="195"/>
      <c r="C542" s="230"/>
      <c r="D542" s="195"/>
      <c r="E542" s="195"/>
      <c r="F542" s="244"/>
      <c r="G542" s="195"/>
      <c r="H542" s="195"/>
      <c r="I542" s="195"/>
      <c r="J542" s="195"/>
      <c r="K542" s="195"/>
      <c r="L542" s="195"/>
      <c r="M542" s="195"/>
      <c r="N542" s="219"/>
      <c r="O542" s="219"/>
    </row>
    <row r="543" spans="1:15">
      <c r="A543" s="219"/>
      <c r="B543" s="219"/>
      <c r="C543" s="219"/>
      <c r="D543" s="219"/>
      <c r="E543" s="219"/>
      <c r="F543" s="219"/>
      <c r="G543" s="219"/>
      <c r="H543" s="219"/>
      <c r="I543" s="219"/>
      <c r="J543" s="219"/>
      <c r="K543" s="219"/>
      <c r="L543" s="219"/>
      <c r="M543" s="219"/>
      <c r="N543" s="219"/>
      <c r="O543" s="219"/>
    </row>
    <row r="544" spans="1:15">
      <c r="A544" s="219"/>
      <c r="B544" s="219"/>
      <c r="C544" s="219"/>
      <c r="D544" s="219"/>
      <c r="E544" s="219"/>
      <c r="F544" s="219"/>
      <c r="G544" s="219"/>
      <c r="H544" s="219"/>
      <c r="I544" s="219"/>
      <c r="J544" s="219"/>
      <c r="K544" s="219"/>
      <c r="L544" s="219"/>
      <c r="M544" s="219"/>
      <c r="N544" s="219"/>
      <c r="O544" s="219"/>
    </row>
    <row r="545" spans="1:15">
      <c r="A545" s="219"/>
      <c r="B545" s="219"/>
      <c r="C545" s="219"/>
      <c r="D545" s="219"/>
      <c r="E545" s="219"/>
      <c r="F545" s="219"/>
      <c r="G545" s="454"/>
      <c r="H545" s="454"/>
      <c r="I545" s="454"/>
      <c r="J545" s="454"/>
      <c r="K545" s="454"/>
      <c r="L545" s="454"/>
      <c r="M545" s="454"/>
      <c r="N545" s="219"/>
      <c r="O545" s="219"/>
    </row>
    <row r="546" spans="1:15">
      <c r="A546" s="219"/>
      <c r="B546" s="219"/>
      <c r="C546" s="219"/>
      <c r="D546" s="219"/>
      <c r="E546" s="219"/>
      <c r="F546" s="219"/>
      <c r="G546" s="454"/>
      <c r="H546" s="454"/>
      <c r="I546" s="454"/>
      <c r="J546" s="454"/>
      <c r="K546" s="454"/>
      <c r="L546" s="454"/>
      <c r="M546" s="454"/>
      <c r="N546" s="219"/>
      <c r="O546" s="219"/>
    </row>
    <row r="547" spans="1:15">
      <c r="A547" s="219"/>
      <c r="B547" s="219"/>
      <c r="C547" s="219"/>
      <c r="D547" s="219"/>
      <c r="E547" s="219"/>
      <c r="F547" s="219"/>
      <c r="G547" s="454"/>
      <c r="H547" s="454"/>
      <c r="I547" s="454"/>
      <c r="J547" s="454"/>
      <c r="K547" s="454"/>
      <c r="L547" s="454"/>
      <c r="M547" s="454"/>
      <c r="N547" s="219"/>
      <c r="O547" s="219"/>
    </row>
    <row r="548" spans="1:15">
      <c r="A548" s="219"/>
      <c r="B548" s="219"/>
      <c r="C548" s="219"/>
      <c r="D548" s="219"/>
      <c r="E548" s="219"/>
      <c r="F548" s="219"/>
      <c r="G548" s="454"/>
      <c r="H548" s="454"/>
      <c r="I548" s="454"/>
      <c r="J548" s="454"/>
      <c r="K548" s="454"/>
      <c r="L548" s="454"/>
      <c r="M548" s="454"/>
      <c r="N548" s="219"/>
      <c r="O548" s="219"/>
    </row>
    <row r="549" spans="1:15">
      <c r="A549" s="219"/>
      <c r="B549" s="219"/>
      <c r="C549" s="219"/>
      <c r="D549" s="219"/>
      <c r="E549" s="219"/>
      <c r="F549" s="219"/>
      <c r="G549" s="454"/>
      <c r="H549" s="454"/>
      <c r="I549" s="454"/>
      <c r="J549" s="454"/>
      <c r="K549" s="454"/>
      <c r="L549" s="454"/>
      <c r="M549" s="454"/>
      <c r="N549" s="219"/>
      <c r="O549" s="219"/>
    </row>
    <row r="550" spans="1:15">
      <c r="A550" s="219"/>
      <c r="B550" s="219"/>
      <c r="C550" s="219"/>
      <c r="D550" s="219"/>
      <c r="E550" s="219"/>
      <c r="F550" s="219"/>
      <c r="G550" s="454"/>
      <c r="H550" s="454"/>
      <c r="I550" s="454"/>
      <c r="J550" s="454"/>
      <c r="K550" s="454"/>
      <c r="L550" s="454"/>
      <c r="M550" s="454"/>
      <c r="N550" s="219"/>
      <c r="O550" s="219"/>
    </row>
    <row r="551" spans="1:15">
      <c r="A551" s="219"/>
      <c r="B551" s="219"/>
      <c r="C551" s="219"/>
      <c r="D551" s="219"/>
      <c r="E551" s="219"/>
      <c r="F551" s="219"/>
      <c r="G551" s="454"/>
      <c r="H551" s="454"/>
      <c r="I551" s="454"/>
      <c r="J551" s="454"/>
      <c r="K551" s="454"/>
      <c r="L551" s="454"/>
      <c r="M551" s="454"/>
      <c r="N551" s="219"/>
      <c r="O551" s="219"/>
    </row>
    <row r="552" spans="1:15">
      <c r="A552" s="219"/>
      <c r="B552" s="219"/>
      <c r="C552" s="219"/>
      <c r="D552" s="219"/>
      <c r="E552" s="219"/>
      <c r="F552" s="219"/>
      <c r="G552" s="454"/>
      <c r="H552" s="219"/>
      <c r="I552" s="219"/>
      <c r="J552" s="219"/>
      <c r="K552" s="219"/>
      <c r="L552" s="219"/>
      <c r="M552" s="219"/>
      <c r="N552" s="219"/>
      <c r="O552" s="219"/>
    </row>
    <row r="553" spans="1:15">
      <c r="A553" s="219"/>
      <c r="B553" s="219"/>
      <c r="C553" s="219"/>
      <c r="D553" s="219"/>
      <c r="E553" s="219"/>
      <c r="F553" s="219"/>
      <c r="G553" s="454"/>
      <c r="H553" s="219"/>
      <c r="I553" s="219"/>
      <c r="J553" s="219"/>
      <c r="K553" s="219"/>
      <c r="L553" s="219"/>
      <c r="M553" s="454"/>
      <c r="N553" s="219"/>
      <c r="O553" s="219"/>
    </row>
    <row r="554" spans="1:15">
      <c r="A554" s="219"/>
      <c r="B554" s="219"/>
      <c r="C554" s="219"/>
      <c r="D554" s="219"/>
      <c r="E554" s="219"/>
      <c r="F554" s="219"/>
      <c r="G554" s="454"/>
      <c r="H554" s="219"/>
      <c r="I554" s="219"/>
      <c r="J554" s="219"/>
      <c r="K554" s="219"/>
      <c r="L554" s="219"/>
      <c r="M554" s="454"/>
      <c r="N554" s="219"/>
      <c r="O554" s="219"/>
    </row>
    <row r="555" spans="1:15">
      <c r="A555" s="219"/>
      <c r="B555" s="219"/>
      <c r="C555" s="219"/>
      <c r="D555" s="219"/>
      <c r="E555" s="219"/>
      <c r="F555" s="219"/>
      <c r="G555" s="454"/>
      <c r="H555" s="219"/>
      <c r="I555" s="219"/>
      <c r="J555" s="219"/>
      <c r="K555" s="219"/>
      <c r="L555" s="219"/>
      <c r="M555" s="454"/>
      <c r="N555" s="219"/>
      <c r="O555" s="219"/>
    </row>
    <row r="556" spans="1:15">
      <c r="A556" s="219"/>
      <c r="B556" s="219"/>
      <c r="C556" s="219"/>
      <c r="D556" s="219"/>
      <c r="E556" s="219"/>
      <c r="F556" s="219"/>
      <c r="G556" s="454"/>
      <c r="H556" s="219"/>
      <c r="I556" s="219"/>
      <c r="J556" s="219"/>
      <c r="K556" s="219"/>
      <c r="L556" s="219"/>
      <c r="M556" s="454"/>
      <c r="N556" s="219"/>
      <c r="O556" s="219"/>
    </row>
    <row r="557" spans="1:15">
      <c r="A557" s="219"/>
      <c r="B557" s="219"/>
      <c r="C557" s="219"/>
      <c r="D557" s="219"/>
      <c r="E557" s="219"/>
      <c r="F557" s="219"/>
      <c r="G557" s="454"/>
      <c r="H557" s="219"/>
      <c r="I557" s="219"/>
      <c r="J557" s="219"/>
      <c r="K557" s="219"/>
      <c r="L557" s="219"/>
      <c r="M557" s="454"/>
      <c r="N557" s="219"/>
      <c r="O557" s="219"/>
    </row>
    <row r="558" spans="1:15">
      <c r="A558" s="219"/>
      <c r="B558" s="219"/>
      <c r="C558" s="219"/>
      <c r="D558" s="219"/>
      <c r="E558" s="219"/>
      <c r="F558" s="219"/>
      <c r="G558" s="219"/>
      <c r="H558" s="219"/>
      <c r="I558" s="219"/>
      <c r="J558" s="219"/>
      <c r="K558" s="219"/>
      <c r="L558" s="219"/>
      <c r="M558" s="454"/>
      <c r="N558" s="219"/>
      <c r="O558" s="219"/>
    </row>
    <row r="559" spans="1:15">
      <c r="A559" s="219"/>
      <c r="B559" s="219"/>
      <c r="C559" s="219"/>
      <c r="D559" s="219"/>
      <c r="E559" s="219"/>
      <c r="F559" s="219"/>
      <c r="G559" s="219"/>
      <c r="H559" s="219"/>
      <c r="I559" s="219"/>
      <c r="J559" s="219"/>
      <c r="K559" s="219"/>
      <c r="L559" s="219"/>
      <c r="M559" s="454"/>
      <c r="N559" s="219"/>
      <c r="O559" s="219"/>
    </row>
    <row r="560" spans="1:15">
      <c r="A560" s="219"/>
      <c r="B560" s="219"/>
      <c r="C560" s="219"/>
      <c r="D560" s="219"/>
      <c r="E560" s="219"/>
      <c r="F560" s="219"/>
      <c r="G560" s="219"/>
      <c r="H560" s="219"/>
      <c r="I560" s="219"/>
      <c r="J560" s="219"/>
      <c r="K560" s="219"/>
      <c r="L560" s="219"/>
      <c r="M560" s="454"/>
      <c r="N560" s="219"/>
      <c r="O560" s="219"/>
    </row>
    <row r="561" spans="1:15">
      <c r="A561" s="219"/>
      <c r="B561" s="219"/>
      <c r="C561" s="219"/>
      <c r="D561" s="219"/>
      <c r="E561" s="219"/>
      <c r="F561" s="219"/>
      <c r="G561" s="219"/>
      <c r="H561" s="219"/>
      <c r="I561" s="219"/>
      <c r="J561" s="219"/>
      <c r="K561" s="219"/>
      <c r="L561" s="219"/>
      <c r="M561" s="219"/>
      <c r="N561" s="219"/>
      <c r="O561" s="219"/>
    </row>
    <row r="562" spans="1:15">
      <c r="A562" s="219"/>
      <c r="B562" s="219"/>
      <c r="C562" s="219"/>
      <c r="D562" s="219"/>
      <c r="E562" s="219"/>
      <c r="F562" s="219"/>
      <c r="G562" s="219"/>
      <c r="H562" s="219"/>
      <c r="I562" s="219"/>
      <c r="J562" s="219"/>
      <c r="K562" s="219"/>
      <c r="L562" s="219"/>
      <c r="M562" s="219"/>
      <c r="N562" s="219"/>
      <c r="O562" s="219"/>
    </row>
  </sheetData>
  <mergeCells count="37">
    <mergeCell ref="P166:S166"/>
    <mergeCell ref="V166:W166"/>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topLeftCell="A13" workbookViewId="0">
      <selection activeCell="R34" sqref="R34"/>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39" t="s">
        <v>439</v>
      </c>
      <c r="B4" s="1439"/>
      <c r="C4" s="1439"/>
      <c r="D4" s="1439"/>
      <c r="E4" s="1439"/>
      <c r="F4" s="1439"/>
      <c r="G4" s="1439"/>
      <c r="H4" s="1439"/>
      <c r="I4" s="1439"/>
      <c r="J4" s="1439"/>
      <c r="K4" s="1439"/>
      <c r="L4" s="1439"/>
      <c r="M4" s="1439"/>
      <c r="N4" s="1439"/>
    </row>
    <row r="6" spans="1:14" ht="16.5" thickBot="1">
      <c r="A6" s="122"/>
      <c r="B6" s="122"/>
      <c r="C6" s="1109"/>
      <c r="D6" s="122"/>
      <c r="E6" s="1110"/>
      <c r="F6" s="1111"/>
      <c r="G6" s="122"/>
      <c r="H6" s="122"/>
      <c r="I6" s="122"/>
      <c r="J6" s="122"/>
      <c r="K6" s="122"/>
      <c r="L6" s="122"/>
      <c r="M6" s="122"/>
    </row>
    <row r="7" spans="1:14" ht="15.75" thickBot="1">
      <c r="A7" s="1112" t="s">
        <v>360</v>
      </c>
      <c r="B7" s="1113" t="s">
        <v>361</v>
      </c>
      <c r="C7" s="1114" t="s">
        <v>362</v>
      </c>
      <c r="D7" s="1114" t="s">
        <v>363</v>
      </c>
      <c r="E7" s="1114" t="s">
        <v>364</v>
      </c>
      <c r="F7" s="1114" t="s">
        <v>365</v>
      </c>
      <c r="G7" s="1114" t="s">
        <v>366</v>
      </c>
      <c r="H7" s="1114" t="s">
        <v>367</v>
      </c>
      <c r="I7" s="1114" t="s">
        <v>368</v>
      </c>
      <c r="J7" s="1114" t="s">
        <v>369</v>
      </c>
      <c r="K7" s="1114" t="s">
        <v>370</v>
      </c>
      <c r="L7" s="1114" t="s">
        <v>371</v>
      </c>
      <c r="M7" s="1115" t="s">
        <v>372</v>
      </c>
    </row>
    <row r="8" spans="1:14" ht="15.75">
      <c r="A8" s="1116" t="s">
        <v>373</v>
      </c>
      <c r="B8" s="1117"/>
      <c r="C8" s="1117"/>
      <c r="D8" s="1117"/>
      <c r="E8" s="1117"/>
      <c r="F8" s="1117"/>
      <c r="G8" s="1117"/>
      <c r="H8" s="1117"/>
      <c r="I8" s="1117"/>
      <c r="J8" s="1117"/>
      <c r="K8" s="1117"/>
      <c r="L8" s="1117"/>
      <c r="M8" s="1118"/>
    </row>
    <row r="9" spans="1:14" ht="15.75">
      <c r="A9" s="1119" t="s">
        <v>374</v>
      </c>
      <c r="B9" s="1120">
        <v>10065.14920330695</v>
      </c>
      <c r="C9" s="1121">
        <v>10080.396827870052</v>
      </c>
      <c r="D9" s="1121">
        <v>10168.392423032492</v>
      </c>
      <c r="E9" s="1121">
        <v>10383.660897394942</v>
      </c>
      <c r="F9" s="1121">
        <v>10601.02602540495</v>
      </c>
      <c r="G9" s="1121">
        <v>10681.538024962125</v>
      </c>
      <c r="H9" s="1121">
        <v>10293.315596828763</v>
      </c>
      <c r="I9" s="1121">
        <v>10595.183348072431</v>
      </c>
      <c r="J9" s="1121">
        <v>10984.585741483217</v>
      </c>
      <c r="K9" s="1121">
        <v>10966.946248088372</v>
      </c>
      <c r="L9" s="1121">
        <v>11097.939953548594</v>
      </c>
      <c r="M9" s="1122">
        <v>11146.365363995808</v>
      </c>
    </row>
    <row r="10" spans="1:14" ht="15.75">
      <c r="A10" s="1119" t="s">
        <v>375</v>
      </c>
      <c r="B10" s="1120">
        <v>11132.805994345952</v>
      </c>
      <c r="C10" s="1121">
        <v>11233.336791819034</v>
      </c>
      <c r="D10" s="1121">
        <v>11549.323679081062</v>
      </c>
      <c r="E10" s="1121">
        <v>11779.076383839585</v>
      </c>
      <c r="F10" s="1121">
        <v>11597.36140191531</v>
      </c>
      <c r="G10" s="1121">
        <v>11706.808799822491</v>
      </c>
      <c r="H10" s="1121">
        <v>11199.573228816986</v>
      </c>
      <c r="I10" s="1121">
        <v>11073.620546924885</v>
      </c>
      <c r="J10" s="1121">
        <v>10919.998910676999</v>
      </c>
      <c r="K10" s="1121">
        <v>11083.771594849599</v>
      </c>
      <c r="L10" s="1121">
        <v>10697.446356089269</v>
      </c>
      <c r="M10" s="1122">
        <v>10922.845842494447</v>
      </c>
    </row>
    <row r="11" spans="1:14" s="122" customFormat="1" ht="15.75">
      <c r="A11" s="1448" t="s">
        <v>376</v>
      </c>
      <c r="B11" s="1449">
        <v>10779.101139240223</v>
      </c>
      <c r="C11" s="1450">
        <v>10525.243839466166</v>
      </c>
      <c r="D11" s="1450">
        <v>10838.862022210526</v>
      </c>
      <c r="E11" s="1450">
        <v>10900.833594134192</v>
      </c>
      <c r="F11" s="1450">
        <v>10972.865021548203</v>
      </c>
      <c r="G11" s="1450">
        <v>10778.598012388826</v>
      </c>
      <c r="H11" s="1450">
        <v>10178.357608292003</v>
      </c>
      <c r="I11" s="1450">
        <v>10258.950000000001</v>
      </c>
      <c r="J11" s="1450">
        <v>10307.35</v>
      </c>
      <c r="K11" s="1450">
        <v>10339.77</v>
      </c>
      <c r="L11" s="1450">
        <v>10345.82</v>
      </c>
      <c r="M11" s="1451">
        <v>10269.540000000001</v>
      </c>
    </row>
    <row r="12" spans="1:14" ht="16.5" thickBot="1">
      <c r="A12" s="1123">
        <v>2020</v>
      </c>
      <c r="B12" s="1124"/>
      <c r="C12" s="1125"/>
      <c r="D12" s="1125"/>
      <c r="E12" s="1125"/>
      <c r="F12" s="1125"/>
      <c r="G12" s="1125"/>
      <c r="H12" s="1125"/>
      <c r="I12" s="1125"/>
      <c r="J12" s="1126"/>
      <c r="K12" s="1125"/>
      <c r="L12" s="1125"/>
      <c r="M12" s="1127"/>
    </row>
    <row r="13" spans="1:14" ht="15.75">
      <c r="A13" s="1116" t="s">
        <v>377</v>
      </c>
      <c r="B13" s="1117"/>
      <c r="C13" s="1117"/>
      <c r="D13" s="1117"/>
      <c r="E13" s="1117"/>
      <c r="F13" s="1117"/>
      <c r="G13" s="1117"/>
      <c r="H13" s="1117"/>
      <c r="I13" s="1117"/>
      <c r="J13" s="1117"/>
      <c r="K13" s="1117"/>
      <c r="L13" s="1117"/>
      <c r="M13" s="1118"/>
    </row>
    <row r="14" spans="1:14" ht="15.75">
      <c r="A14" s="1119" t="s">
        <v>374</v>
      </c>
      <c r="B14" s="1120">
        <v>13077.710337994744</v>
      </c>
      <c r="C14" s="1121">
        <v>12903.073525758837</v>
      </c>
      <c r="D14" s="1121">
        <v>12698.931145933877</v>
      </c>
      <c r="E14" s="1121">
        <v>12657.588856436963</v>
      </c>
      <c r="F14" s="1121">
        <v>12717.112689021023</v>
      </c>
      <c r="G14" s="1121">
        <v>12734.575070390658</v>
      </c>
      <c r="H14" s="1121">
        <v>12584.73701594032</v>
      </c>
      <c r="I14" s="1121">
        <v>12999.206672696655</v>
      </c>
      <c r="J14" s="1121">
        <v>13326.129323653522</v>
      </c>
      <c r="K14" s="1121">
        <v>13558.078274143218</v>
      </c>
      <c r="L14" s="1121">
        <v>13767.296305638371</v>
      </c>
      <c r="M14" s="1122">
        <v>13967.765524559227</v>
      </c>
    </row>
    <row r="15" spans="1:14" ht="15.75">
      <c r="A15" s="1119" t="s">
        <v>375</v>
      </c>
      <c r="B15" s="1120">
        <v>13863.291293383541</v>
      </c>
      <c r="C15" s="1121">
        <v>13743.276622380532</v>
      </c>
      <c r="D15" s="1121">
        <v>13723.137993721932</v>
      </c>
      <c r="E15" s="1121">
        <v>13676.483392698095</v>
      </c>
      <c r="F15" s="1121">
        <v>13897.183799781353</v>
      </c>
      <c r="G15" s="1121">
        <v>13819.293352302531</v>
      </c>
      <c r="H15" s="1121">
        <v>13646.185847959312</v>
      </c>
      <c r="I15" s="1121">
        <v>13665.272297680553</v>
      </c>
      <c r="J15" s="1121">
        <v>13574.108658165709</v>
      </c>
      <c r="K15" s="1121">
        <v>13788.120289112323</v>
      </c>
      <c r="L15" s="1121">
        <v>13662.087019707555</v>
      </c>
      <c r="M15" s="1122">
        <v>13626.144742652335</v>
      </c>
    </row>
    <row r="16" spans="1:14" s="122" customFormat="1" ht="15.75">
      <c r="A16" s="1448" t="s">
        <v>376</v>
      </c>
      <c r="B16" s="1449">
        <v>13645.090499529209</v>
      </c>
      <c r="C16" s="1450">
        <v>13282.733991297373</v>
      </c>
      <c r="D16" s="1450">
        <v>13143.170864206666</v>
      </c>
      <c r="E16" s="1450">
        <v>12928.022364758031</v>
      </c>
      <c r="F16" s="1450">
        <v>12944.684877391548</v>
      </c>
      <c r="G16" s="1450">
        <v>12448.358236205486</v>
      </c>
      <c r="H16" s="1450">
        <v>12124.260986050436</v>
      </c>
      <c r="I16" s="1450">
        <v>12505.99</v>
      </c>
      <c r="J16" s="1450">
        <v>12412.7</v>
      </c>
      <c r="K16" s="1450">
        <v>12447.57</v>
      </c>
      <c r="L16" s="1450">
        <v>12852.25</v>
      </c>
      <c r="M16" s="1451">
        <v>13045.6</v>
      </c>
    </row>
    <row r="17" spans="1:14" ht="16.5" thickBot="1">
      <c r="A17" s="1123">
        <v>2020</v>
      </c>
      <c r="B17" s="1124"/>
      <c r="C17" s="1125"/>
      <c r="D17" s="1125"/>
      <c r="E17" s="1125"/>
      <c r="F17" s="1125"/>
      <c r="G17" s="1125"/>
      <c r="H17" s="1125"/>
      <c r="I17" s="1125"/>
      <c r="J17" s="1126"/>
      <c r="K17" s="1125"/>
      <c r="L17" s="1125"/>
      <c r="M17" s="1127"/>
    </row>
    <row r="18" spans="1:14" s="122" customFormat="1">
      <c r="A18"/>
      <c r="B18"/>
      <c r="C18"/>
      <c r="D18"/>
      <c r="E18"/>
      <c r="F18"/>
      <c r="G18"/>
      <c r="H18"/>
      <c r="I18"/>
      <c r="J18"/>
      <c r="K18"/>
      <c r="L18"/>
      <c r="M18"/>
      <c r="N18"/>
    </row>
    <row r="19" spans="1:14" s="122" customFormat="1">
      <c r="A19"/>
      <c r="B19"/>
      <c r="C19"/>
      <c r="D19"/>
      <c r="E19"/>
      <c r="F19"/>
      <c r="G19"/>
      <c r="H19"/>
      <c r="I19"/>
      <c r="J19"/>
      <c r="K19"/>
      <c r="L19"/>
      <c r="M19"/>
      <c r="N19"/>
    </row>
    <row r="20" spans="1:14" s="122" customFormat="1" ht="15.75">
      <c r="A20" s="1439" t="s">
        <v>440</v>
      </c>
      <c r="B20" s="1439"/>
      <c r="C20" s="1439"/>
      <c r="D20" s="1439"/>
      <c r="E20" s="1439"/>
      <c r="F20" s="1439"/>
      <c r="G20" s="1439"/>
      <c r="H20" s="1439"/>
      <c r="I20" s="1439"/>
      <c r="J20" s="1439"/>
      <c r="K20" s="1439"/>
      <c r="L20" s="1439"/>
      <c r="M20" s="1439"/>
      <c r="N20" s="1439"/>
    </row>
    <row r="21" spans="1:14" s="122" customFormat="1" ht="13.5" thickBot="1">
      <c r="A21"/>
      <c r="B21"/>
      <c r="C21"/>
      <c r="D21"/>
      <c r="E21"/>
      <c r="F21"/>
      <c r="G21"/>
      <c r="H21"/>
      <c r="I21"/>
      <c r="J21"/>
      <c r="K21"/>
      <c r="L21"/>
      <c r="M21"/>
      <c r="N21"/>
    </row>
    <row r="22" spans="1:14" s="122" customFormat="1" ht="15.75" thickBot="1">
      <c r="A22" s="1112" t="s">
        <v>360</v>
      </c>
      <c r="B22" s="1113" t="s">
        <v>361</v>
      </c>
      <c r="C22" s="1114" t="s">
        <v>362</v>
      </c>
      <c r="D22" s="1114" t="s">
        <v>363</v>
      </c>
      <c r="E22" s="1114" t="s">
        <v>364</v>
      </c>
      <c r="F22" s="1114" t="s">
        <v>365</v>
      </c>
      <c r="G22" s="1114" t="s">
        <v>366</v>
      </c>
      <c r="H22" s="1114" t="s">
        <v>367</v>
      </c>
      <c r="I22" s="1114" t="s">
        <v>368</v>
      </c>
      <c r="J22" s="1114" t="s">
        <v>369</v>
      </c>
      <c r="K22" s="1114" t="s">
        <v>370</v>
      </c>
      <c r="L22" s="1114" t="s">
        <v>371</v>
      </c>
      <c r="M22" s="1115" t="s">
        <v>372</v>
      </c>
      <c r="N22"/>
    </row>
    <row r="23" spans="1:14" ht="16.5" thickBot="1">
      <c r="A23" s="1133" t="s">
        <v>378</v>
      </c>
      <c r="B23" s="1134"/>
      <c r="C23" s="1134"/>
      <c r="D23" s="1134"/>
      <c r="E23" s="1134"/>
      <c r="F23" s="1134"/>
      <c r="G23" s="1134"/>
      <c r="H23" s="1134"/>
      <c r="I23" s="1134"/>
      <c r="J23" s="1134"/>
      <c r="K23" s="1134"/>
      <c r="L23" s="1134"/>
      <c r="M23" s="1135"/>
    </row>
    <row r="24" spans="1:14" ht="15.75">
      <c r="A24" s="1129" t="s">
        <v>374</v>
      </c>
      <c r="B24" s="1130">
        <v>27851.705456255884</v>
      </c>
      <c r="C24" s="1131">
        <v>27123.64730249999</v>
      </c>
      <c r="D24" s="1131">
        <v>26582.674622279141</v>
      </c>
      <c r="E24" s="1131">
        <v>27784.630848493467</v>
      </c>
      <c r="F24" s="1131">
        <v>29598.213320045077</v>
      </c>
      <c r="G24" s="1131">
        <v>28787.621133339711</v>
      </c>
      <c r="H24" s="1131">
        <v>29300.536472176766</v>
      </c>
      <c r="I24" s="1131">
        <v>30504.441266437731</v>
      </c>
      <c r="J24" s="1131">
        <v>30498.821648031102</v>
      </c>
      <c r="K24" s="1131">
        <v>28648.548081830173</v>
      </c>
      <c r="L24" s="1131">
        <v>27467.131642772347</v>
      </c>
      <c r="M24" s="1132">
        <v>27778.199839529283</v>
      </c>
    </row>
    <row r="25" spans="1:14" ht="15.75">
      <c r="A25" s="1119" t="s">
        <v>375</v>
      </c>
      <c r="B25" s="1120">
        <v>25833.94075375775</v>
      </c>
      <c r="C25" s="1121">
        <v>25340.374581887783</v>
      </c>
      <c r="D25" s="1121">
        <v>26641.953903275295</v>
      </c>
      <c r="E25" s="1121">
        <v>26658.495362448899</v>
      </c>
      <c r="F25" s="1121">
        <v>28853.883794903919</v>
      </c>
      <c r="G25" s="1121">
        <v>29543.034993483714</v>
      </c>
      <c r="H25" s="1121">
        <v>28801.681986809574</v>
      </c>
      <c r="I25" s="1121">
        <v>28392.787205244891</v>
      </c>
      <c r="J25" s="1121">
        <v>28466.022011387158</v>
      </c>
      <c r="K25" s="1121">
        <v>27616.704977122507</v>
      </c>
      <c r="L25" s="1121">
        <v>26839.808929233062</v>
      </c>
      <c r="M25" s="1122">
        <v>27141.214844955597</v>
      </c>
    </row>
    <row r="26" spans="1:14" s="122" customFormat="1" ht="15.75">
      <c r="A26" s="1448" t="s">
        <v>376</v>
      </c>
      <c r="B26" s="1449">
        <v>25776.336953005964</v>
      </c>
      <c r="C26" s="1450">
        <v>23649.071175292673</v>
      </c>
      <c r="D26" s="1450">
        <v>24244.69587026758</v>
      </c>
      <c r="E26" s="1450">
        <v>25502.655897270379</v>
      </c>
      <c r="F26" s="1450">
        <v>25923.582065295945</v>
      </c>
      <c r="G26" s="1450">
        <v>27055.720758505297</v>
      </c>
      <c r="H26" s="1450">
        <v>29655.713761194031</v>
      </c>
      <c r="I26" s="1450">
        <v>30642.32</v>
      </c>
      <c r="J26" s="1450">
        <v>30399.279999999999</v>
      </c>
      <c r="K26" s="1450">
        <v>31237.96</v>
      </c>
      <c r="L26" s="1450">
        <v>24570.28</v>
      </c>
      <c r="M26" s="1451">
        <v>27167.67</v>
      </c>
    </row>
    <row r="27" spans="1:14" ht="16.5" thickBot="1">
      <c r="A27" s="1123">
        <v>2020</v>
      </c>
      <c r="B27" s="1124"/>
      <c r="C27" s="1125"/>
      <c r="D27" s="1125"/>
      <c r="E27" s="1125"/>
      <c r="F27" s="1125"/>
      <c r="G27" s="1125"/>
      <c r="H27" s="1125"/>
      <c r="I27" s="1125"/>
      <c r="J27" s="1126"/>
      <c r="K27" s="1125"/>
      <c r="L27" s="1125"/>
      <c r="M27" s="1127"/>
    </row>
    <row r="28" spans="1:14" ht="15.75">
      <c r="A28" s="1116" t="s">
        <v>381</v>
      </c>
      <c r="B28" s="1117"/>
      <c r="C28" s="1117"/>
      <c r="D28" s="1117"/>
      <c r="E28" s="1117"/>
      <c r="F28" s="1117"/>
      <c r="G28" s="1117"/>
      <c r="H28" s="1117"/>
      <c r="I28" s="1117"/>
      <c r="J28" s="1117"/>
      <c r="K28" s="1117"/>
      <c r="L28" s="1117"/>
      <c r="M28" s="1118"/>
    </row>
    <row r="29" spans="1:14" ht="15.75">
      <c r="A29" s="1119" t="s">
        <v>374</v>
      </c>
      <c r="B29" s="1120">
        <v>21663.966949699432</v>
      </c>
      <c r="C29" s="1121">
        <v>21525.397673001702</v>
      </c>
      <c r="D29" s="1121">
        <v>21115.733438107225</v>
      </c>
      <c r="E29" s="1121">
        <v>21302.128362253105</v>
      </c>
      <c r="F29" s="1121">
        <v>21200.291742224468</v>
      </c>
      <c r="G29" s="1121">
        <v>20822.118697379927</v>
      </c>
      <c r="H29" s="1121">
        <v>20206.889065246851</v>
      </c>
      <c r="I29" s="1121">
        <v>20948.119652057965</v>
      </c>
      <c r="J29" s="1121">
        <v>21116.098043152244</v>
      </c>
      <c r="K29" s="1121">
        <v>21873.281641223013</v>
      </c>
      <c r="L29" s="1121">
        <v>21354.087891290288</v>
      </c>
      <c r="M29" s="1122">
        <v>22297.314513329471</v>
      </c>
    </row>
    <row r="30" spans="1:14" ht="15.75">
      <c r="A30" s="1119" t="s">
        <v>375</v>
      </c>
      <c r="B30" s="1120">
        <v>21402.312901691836</v>
      </c>
      <c r="C30" s="1121">
        <v>21211.519078437537</v>
      </c>
      <c r="D30" s="1121">
        <v>21982.387355191033</v>
      </c>
      <c r="E30" s="1121">
        <v>21460.556994517105</v>
      </c>
      <c r="F30" s="1121">
        <v>22185.677427629282</v>
      </c>
      <c r="G30" s="1121">
        <v>21834.028071648627</v>
      </c>
      <c r="H30" s="1121">
        <v>21564.632920196203</v>
      </c>
      <c r="I30" s="1121">
        <v>21295.617981644409</v>
      </c>
      <c r="J30" s="1121">
        <v>20755.561440894948</v>
      </c>
      <c r="K30" s="1121">
        <v>20670.700563797891</v>
      </c>
      <c r="L30" s="1121">
        <v>21400.192230924309</v>
      </c>
      <c r="M30" s="1122">
        <v>22220.298261284093</v>
      </c>
    </row>
    <row r="31" spans="1:14" s="122" customFormat="1" ht="15.75">
      <c r="A31" s="1448" t="s">
        <v>376</v>
      </c>
      <c r="B31" s="1449">
        <v>21710.465139517379</v>
      </c>
      <c r="C31" s="1450">
        <v>21462.727974698573</v>
      </c>
      <c r="D31" s="1450">
        <v>21517.060154219016</v>
      </c>
      <c r="E31" s="1450">
        <v>21946.164324302244</v>
      </c>
      <c r="F31" s="1450">
        <v>21378.921701744526</v>
      </c>
      <c r="G31" s="1450">
        <v>21331.314775808616</v>
      </c>
      <c r="H31" s="1450">
        <v>20629.234211361087</v>
      </c>
      <c r="I31" s="1450">
        <v>22365.58</v>
      </c>
      <c r="J31" s="1450">
        <v>22334.37</v>
      </c>
      <c r="K31" s="1450">
        <v>21397.7</v>
      </c>
      <c r="L31" s="1450">
        <v>21495.15</v>
      </c>
      <c r="M31" s="1451">
        <v>23577.3</v>
      </c>
    </row>
    <row r="32" spans="1:14" ht="16.5" thickBot="1">
      <c r="A32" s="1123">
        <v>2020</v>
      </c>
      <c r="B32" s="1124"/>
      <c r="C32" s="1125"/>
      <c r="D32" s="1125"/>
      <c r="E32" s="1125"/>
      <c r="F32" s="1125"/>
      <c r="G32" s="1125"/>
      <c r="H32" s="1125"/>
      <c r="I32" s="1125"/>
      <c r="J32" s="1126"/>
      <c r="K32" s="1125"/>
      <c r="L32" s="1125"/>
      <c r="M32" s="1127"/>
    </row>
    <row r="44" spans="19:19">
      <c r="S44" t="s">
        <v>379</v>
      </c>
    </row>
  </sheetData>
  <mergeCells count="2">
    <mergeCell ref="A4:N4"/>
    <mergeCell ref="A20:N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27" sqref="AC27"/>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9"/>
      <c r="B1" s="1160"/>
      <c r="C1" s="1159"/>
      <c r="D1" s="1159"/>
      <c r="E1" s="1159"/>
      <c r="F1" s="1159"/>
      <c r="G1" s="1159"/>
      <c r="H1" s="1159"/>
      <c r="I1" s="1160"/>
      <c r="J1" s="1159"/>
      <c r="K1" s="1159"/>
      <c r="L1" s="1159"/>
      <c r="M1" s="1159"/>
      <c r="N1" s="1159"/>
      <c r="O1" s="1159"/>
      <c r="P1" s="1160"/>
      <c r="Q1" s="1159"/>
      <c r="R1" s="1159"/>
      <c r="S1" s="1159"/>
      <c r="T1" s="1159"/>
      <c r="U1" s="1159"/>
      <c r="V1" s="1159"/>
      <c r="W1" s="1160"/>
      <c r="X1" s="1159"/>
      <c r="Y1" s="1159"/>
      <c r="Z1" s="1159"/>
      <c r="AA1" s="1159"/>
      <c r="AB1" s="1162"/>
    </row>
    <row r="2" spans="1:34">
      <c r="A2" s="1162"/>
      <c r="B2" s="1163"/>
      <c r="C2" s="1161"/>
      <c r="D2" s="1161"/>
      <c r="E2" s="1161"/>
      <c r="F2" s="1161"/>
      <c r="G2" s="1161"/>
      <c r="H2" s="1162"/>
      <c r="I2" s="1163"/>
      <c r="J2" s="1161"/>
      <c r="K2" s="1161"/>
      <c r="L2" s="1161"/>
      <c r="M2" s="1161"/>
      <c r="N2" s="1161"/>
      <c r="O2" s="1162"/>
      <c r="P2" s="1163"/>
      <c r="Q2" s="1161"/>
      <c r="R2" s="1161"/>
      <c r="S2" s="1161"/>
      <c r="T2" s="1161"/>
      <c r="U2" s="1161"/>
      <c r="V2" s="1162"/>
      <c r="W2" s="1163"/>
      <c r="X2" s="1161"/>
      <c r="Y2" s="1161"/>
      <c r="Z2" s="1161"/>
      <c r="AA2" s="1161"/>
      <c r="AB2" s="1159"/>
    </row>
    <row r="3" spans="1:34" ht="23.25">
      <c r="A3" s="1159"/>
      <c r="B3" s="1160"/>
      <c r="C3" s="1159"/>
      <c r="D3" s="1159"/>
      <c r="E3" s="1159"/>
      <c r="F3" s="1159"/>
      <c r="G3" s="1159"/>
      <c r="H3" s="1159"/>
      <c r="I3" s="1160"/>
      <c r="J3" s="1159"/>
      <c r="K3" s="1159"/>
      <c r="L3" s="1166" t="s">
        <v>438</v>
      </c>
      <c r="M3" s="1159"/>
      <c r="N3" s="1159"/>
      <c r="O3" s="1159"/>
      <c r="P3" s="1160"/>
      <c r="Q3" s="1159"/>
      <c r="R3" s="1159"/>
      <c r="S3" s="1159"/>
      <c r="T3" s="1159"/>
      <c r="U3" s="1159"/>
      <c r="V3" s="1159"/>
      <c r="W3" s="1160"/>
      <c r="X3" s="1443">
        <v>1</v>
      </c>
      <c r="Y3" s="1443"/>
      <c r="Z3" s="1443"/>
      <c r="AA3" s="1159"/>
      <c r="AB3" s="1162"/>
      <c r="AC3" s="122"/>
      <c r="AD3" s="122"/>
      <c r="AE3" s="122"/>
      <c r="AF3" s="122"/>
      <c r="AG3" s="122"/>
      <c r="AH3" s="122"/>
    </row>
    <row r="4" spans="1:34" s="1165" customFormat="1">
      <c r="A4" s="1162" t="s">
        <v>437</v>
      </c>
      <c r="B4" s="1163"/>
      <c r="C4" s="1161"/>
      <c r="D4" s="1161"/>
      <c r="E4" s="1161"/>
      <c r="F4" s="1161"/>
      <c r="G4" s="1161"/>
      <c r="H4" s="1162"/>
      <c r="I4" s="1163"/>
      <c r="J4" s="1161"/>
      <c r="K4" s="1161"/>
      <c r="L4" s="1161"/>
      <c r="M4" s="1161"/>
      <c r="N4" s="1161"/>
      <c r="O4" s="1162"/>
      <c r="P4" s="1163"/>
      <c r="Q4" s="1161"/>
      <c r="R4" s="1161"/>
      <c r="S4" s="1161"/>
      <c r="T4" s="1161"/>
      <c r="U4" s="1161"/>
      <c r="V4" s="1162"/>
      <c r="W4" s="1163"/>
      <c r="X4" s="1265"/>
      <c r="Y4" s="1266" t="s">
        <v>446</v>
      </c>
      <c r="Z4" s="1267">
        <v>43829</v>
      </c>
      <c r="AA4" s="1161"/>
      <c r="AB4" s="1162"/>
      <c r="AC4" s="122"/>
      <c r="AD4" s="122"/>
      <c r="AE4" s="122"/>
      <c r="AF4" s="122"/>
      <c r="AG4" s="122"/>
      <c r="AH4" s="122"/>
    </row>
    <row r="5" spans="1:34" ht="13.5" thickBot="1">
      <c r="A5" s="1159"/>
      <c r="B5" s="1160"/>
      <c r="C5" s="1159"/>
      <c r="D5" s="1159"/>
      <c r="E5" s="1159"/>
      <c r="F5" s="1159"/>
      <c r="G5" s="1159"/>
      <c r="H5" s="1159"/>
      <c r="I5" s="1160"/>
      <c r="J5" s="1159"/>
      <c r="K5" s="1159"/>
      <c r="L5" s="1159"/>
      <c r="M5" s="1159"/>
      <c r="N5" s="1159"/>
      <c r="O5" s="1159"/>
      <c r="P5" s="1160"/>
      <c r="Q5" s="1159"/>
      <c r="R5" s="1159"/>
      <c r="S5" s="1159"/>
      <c r="T5" s="1159"/>
      <c r="U5" s="1159"/>
      <c r="V5" s="1159"/>
      <c r="W5" s="1160"/>
      <c r="X5" s="1265"/>
      <c r="Y5" s="1268" t="s">
        <v>447</v>
      </c>
      <c r="Z5" s="1269">
        <v>43835</v>
      </c>
      <c r="AA5" s="1159"/>
      <c r="AB5" s="1159"/>
      <c r="AC5" s="122"/>
      <c r="AD5" s="122"/>
      <c r="AE5" s="122"/>
      <c r="AF5" s="122"/>
      <c r="AG5" s="122"/>
      <c r="AH5" s="122"/>
    </row>
    <row r="6" spans="1:34" ht="13.5" thickBot="1">
      <c r="A6" s="1187" t="s">
        <v>382</v>
      </c>
      <c r="B6" s="1185"/>
      <c r="C6" s="1259" t="s">
        <v>383</v>
      </c>
      <c r="D6" s="1260"/>
      <c r="E6" s="1260"/>
      <c r="F6" s="1260"/>
      <c r="G6" s="1260"/>
      <c r="H6" s="1261"/>
      <c r="I6" s="1186"/>
      <c r="J6" s="1259" t="s">
        <v>384</v>
      </c>
      <c r="K6" s="1260"/>
      <c r="L6" s="1260"/>
      <c r="M6" s="1260"/>
      <c r="N6" s="1260"/>
      <c r="O6" s="1261"/>
      <c r="P6" s="1186"/>
      <c r="Q6" s="1259" t="s">
        <v>385</v>
      </c>
      <c r="R6" s="1260"/>
      <c r="S6" s="1260"/>
      <c r="T6" s="1260"/>
      <c r="U6" s="1260"/>
      <c r="V6" s="1261"/>
      <c r="W6" s="1186"/>
      <c r="X6" s="1262" t="s">
        <v>386</v>
      </c>
      <c r="Y6" s="1263"/>
      <c r="Z6" s="1263"/>
      <c r="AA6" s="1264"/>
      <c r="AB6" s="1162"/>
      <c r="AC6" s="122"/>
      <c r="AD6" s="122"/>
      <c r="AE6" s="122"/>
      <c r="AF6" s="122"/>
      <c r="AG6" s="122"/>
      <c r="AH6" s="122"/>
    </row>
    <row r="7" spans="1:34">
      <c r="A7" s="1185"/>
      <c r="B7" s="1185"/>
      <c r="C7" s="1216" t="s">
        <v>387</v>
      </c>
      <c r="D7" s="1216" t="s">
        <v>388</v>
      </c>
      <c r="E7" s="1216" t="s">
        <v>389</v>
      </c>
      <c r="F7" s="1216" t="s">
        <v>390</v>
      </c>
      <c r="G7" s="1188" t="s">
        <v>442</v>
      </c>
      <c r="H7" s="1189"/>
      <c r="I7" s="1186"/>
      <c r="J7" s="1257" t="s">
        <v>391</v>
      </c>
      <c r="K7" s="1257" t="s">
        <v>392</v>
      </c>
      <c r="L7" s="1257" t="s">
        <v>393</v>
      </c>
      <c r="M7" s="1257" t="s">
        <v>390</v>
      </c>
      <c r="N7" s="1188" t="s">
        <v>442</v>
      </c>
      <c r="O7" s="1188"/>
      <c r="P7" s="1186"/>
      <c r="Q7" s="1216" t="s">
        <v>387</v>
      </c>
      <c r="R7" s="1216" t="s">
        <v>388</v>
      </c>
      <c r="S7" s="1216" t="s">
        <v>389</v>
      </c>
      <c r="T7" s="1216" t="s">
        <v>390</v>
      </c>
      <c r="U7" s="1188" t="s">
        <v>442</v>
      </c>
      <c r="V7" s="1189"/>
      <c r="W7" s="1186"/>
      <c r="X7" s="1220" t="s">
        <v>394</v>
      </c>
      <c r="Y7" s="1190" t="s">
        <v>395</v>
      </c>
      <c r="Z7" s="1188" t="s">
        <v>442</v>
      </c>
      <c r="AA7" s="1188"/>
      <c r="AB7" s="1162"/>
      <c r="AC7" s="122"/>
      <c r="AD7" s="122"/>
      <c r="AE7" s="122"/>
      <c r="AF7" s="122"/>
      <c r="AG7" s="122"/>
      <c r="AH7" s="122"/>
    </row>
    <row r="8" spans="1:34" ht="13.5" thickBot="1">
      <c r="A8" s="1191" t="s">
        <v>443</v>
      </c>
      <c r="B8" s="1185"/>
      <c r="C8" s="1258"/>
      <c r="D8" s="1258"/>
      <c r="E8" s="1258"/>
      <c r="F8" s="1258"/>
      <c r="G8" s="1192" t="s">
        <v>444</v>
      </c>
      <c r="H8" s="1193" t="s">
        <v>396</v>
      </c>
      <c r="I8" s="1194"/>
      <c r="J8" s="1258"/>
      <c r="K8" s="1258"/>
      <c r="L8" s="1258"/>
      <c r="M8" s="1258"/>
      <c r="N8" s="1192" t="s">
        <v>444</v>
      </c>
      <c r="O8" s="1193" t="s">
        <v>396</v>
      </c>
      <c r="P8" s="1185"/>
      <c r="Q8" s="1258"/>
      <c r="R8" s="1258"/>
      <c r="S8" s="1258"/>
      <c r="T8" s="1258"/>
      <c r="U8" s="1192" t="s">
        <v>444</v>
      </c>
      <c r="V8" s="1193" t="s">
        <v>396</v>
      </c>
      <c r="W8" s="1185"/>
      <c r="X8" s="1256"/>
      <c r="Y8" s="1195" t="s">
        <v>397</v>
      </c>
      <c r="Z8" s="1192" t="s">
        <v>444</v>
      </c>
      <c r="AA8" s="1192" t="s">
        <v>396</v>
      </c>
      <c r="AB8" s="1159"/>
    </row>
    <row r="9" spans="1:34" ht="13.5" thickBot="1">
      <c r="A9" s="1196" t="s">
        <v>445</v>
      </c>
      <c r="B9" s="1185"/>
      <c r="C9" s="1197">
        <v>378.74799999999999</v>
      </c>
      <c r="D9" s="1198">
        <v>367.11799999999999</v>
      </c>
      <c r="E9" s="1199"/>
      <c r="F9" s="1200">
        <v>369.15300000000002</v>
      </c>
      <c r="G9" s="1201">
        <v>1.5370000000000346</v>
      </c>
      <c r="H9" s="1202">
        <v>4.1809932103065162E-3</v>
      </c>
      <c r="I9" s="1194"/>
      <c r="J9" s="1197">
        <v>320.91000000000003</v>
      </c>
      <c r="K9" s="1198">
        <v>387.154</v>
      </c>
      <c r="L9" s="1199">
        <v>385.339</v>
      </c>
      <c r="M9" s="1200">
        <v>382.37400000000002</v>
      </c>
      <c r="N9" s="1201">
        <v>0.41000000000002501</v>
      </c>
      <c r="O9" s="1202">
        <v>1.0733995873957181E-3</v>
      </c>
      <c r="P9" s="1185"/>
      <c r="Q9" s="1197">
        <v>385.34</v>
      </c>
      <c r="R9" s="1198">
        <v>380.83199999999999</v>
      </c>
      <c r="S9" s="1199"/>
      <c r="T9" s="1200">
        <v>370.08499999999998</v>
      </c>
      <c r="U9" s="1201">
        <v>-1.02800000000002</v>
      </c>
      <c r="V9" s="1202">
        <v>-2.7700457812042112E-3</v>
      </c>
      <c r="W9" s="1185"/>
      <c r="X9" s="1203">
        <v>372.2704</v>
      </c>
      <c r="Y9" s="1204">
        <v>167.38776978417263</v>
      </c>
      <c r="Z9" s="1201">
        <v>1.1399000000000115</v>
      </c>
      <c r="AA9" s="1202">
        <v>3.0714263581139711E-3</v>
      </c>
      <c r="AB9" s="1162"/>
    </row>
    <row r="10" spans="1:34">
      <c r="A10" s="1205"/>
      <c r="B10" s="1185"/>
      <c r="C10" s="1205"/>
      <c r="D10" s="1206"/>
      <c r="E10" s="1206"/>
      <c r="F10" s="1206"/>
      <c r="G10" s="1206"/>
      <c r="H10" s="1207"/>
      <c r="I10" s="1206"/>
      <c r="J10" s="1206"/>
      <c r="K10" s="1206"/>
      <c r="L10" s="1206"/>
      <c r="M10" s="1206"/>
      <c r="N10" s="1206"/>
      <c r="O10" s="1208"/>
      <c r="P10" s="1185"/>
      <c r="Q10" s="1205"/>
      <c r="R10" s="1206"/>
      <c r="S10" s="1206"/>
      <c r="T10" s="1206"/>
      <c r="U10" s="1206"/>
      <c r="V10" s="1207"/>
      <c r="W10" s="1185"/>
      <c r="X10" s="1209"/>
      <c r="Y10" s="1210"/>
      <c r="Z10" s="1205"/>
      <c r="AA10" s="1205"/>
      <c r="AB10" s="1162"/>
    </row>
    <row r="11" spans="1:34">
      <c r="A11" s="1211"/>
      <c r="B11" s="1185"/>
      <c r="C11" s="1211"/>
      <c r="D11" s="1211"/>
      <c r="E11" s="1211"/>
      <c r="F11" s="1211"/>
      <c r="G11" s="1212"/>
      <c r="H11" s="1213"/>
      <c r="I11" s="1211"/>
      <c r="J11" s="1211"/>
      <c r="K11" s="1211"/>
      <c r="L11" s="1211"/>
      <c r="M11" s="1211"/>
      <c r="N11" s="1211"/>
      <c r="O11" s="1214"/>
      <c r="P11" s="1211"/>
      <c r="Q11" s="1211"/>
      <c r="R11" s="1211"/>
      <c r="S11" s="1211"/>
      <c r="T11" s="1211"/>
      <c r="U11" s="1212"/>
      <c r="V11" s="1213"/>
      <c r="W11" s="1211"/>
      <c r="X11" s="1211"/>
      <c r="Y11" s="1211"/>
      <c r="Z11" s="1215"/>
      <c r="AA11" s="1215"/>
      <c r="AB11" s="1159"/>
    </row>
    <row r="12" spans="1:34" ht="13.5" thickBot="1">
      <c r="A12" s="1211"/>
      <c r="B12" s="1185"/>
      <c r="C12" s="1216" t="s">
        <v>398</v>
      </c>
      <c r="D12" s="1216" t="s">
        <v>399</v>
      </c>
      <c r="E12" s="1216" t="s">
        <v>400</v>
      </c>
      <c r="F12" s="1216" t="s">
        <v>401</v>
      </c>
      <c r="G12" s="1216"/>
      <c r="H12" s="1217"/>
      <c r="I12" s="1186"/>
      <c r="J12" s="1216" t="s">
        <v>398</v>
      </c>
      <c r="K12" s="1216" t="s">
        <v>399</v>
      </c>
      <c r="L12" s="1216" t="s">
        <v>400</v>
      </c>
      <c r="M12" s="1216" t="s">
        <v>401</v>
      </c>
      <c r="N12" s="1218"/>
      <c r="O12" s="1219"/>
      <c r="P12" s="1186"/>
      <c r="Q12" s="1216" t="s">
        <v>398</v>
      </c>
      <c r="R12" s="1216" t="s">
        <v>399</v>
      </c>
      <c r="S12" s="1216" t="s">
        <v>400</v>
      </c>
      <c r="T12" s="1216" t="s">
        <v>401</v>
      </c>
      <c r="U12" s="1216"/>
      <c r="V12" s="1217"/>
      <c r="W12" s="1185"/>
      <c r="X12" s="1220" t="s">
        <v>394</v>
      </c>
      <c r="Y12" s="1186"/>
      <c r="Z12" s="1215"/>
      <c r="AA12" s="1215"/>
      <c r="AB12" s="1162"/>
    </row>
    <row r="13" spans="1:34">
      <c r="A13" s="1221" t="s">
        <v>402</v>
      </c>
      <c r="B13" s="1185"/>
      <c r="C13" s="1222">
        <v>339.77199999999999</v>
      </c>
      <c r="D13" s="1223">
        <v>316.84370000000001</v>
      </c>
      <c r="E13" s="1223" t="s">
        <v>403</v>
      </c>
      <c r="F13" s="1224">
        <v>336.55340000000001</v>
      </c>
      <c r="G13" s="1225">
        <v>-1.4368999999999801</v>
      </c>
      <c r="H13" s="1226">
        <v>-4.2513054368719105E-3</v>
      </c>
      <c r="I13" s="1227"/>
      <c r="J13" s="1222" t="s">
        <v>403</v>
      </c>
      <c r="K13" s="1223" t="s">
        <v>403</v>
      </c>
      <c r="L13" s="1223" t="s">
        <v>403</v>
      </c>
      <c r="M13" s="1224" t="s">
        <v>403</v>
      </c>
      <c r="N13" s="1225"/>
      <c r="O13" s="1226"/>
      <c r="P13" s="1185"/>
      <c r="Q13" s="1222" t="s">
        <v>403</v>
      </c>
      <c r="R13" s="1223" t="s">
        <v>403</v>
      </c>
      <c r="S13" s="1223" t="s">
        <v>403</v>
      </c>
      <c r="T13" s="1224" t="s">
        <v>403</v>
      </c>
      <c r="U13" s="1225" t="s">
        <v>403</v>
      </c>
      <c r="V13" s="1228" t="s">
        <v>403</v>
      </c>
      <c r="W13" s="1185"/>
      <c r="X13" s="1229">
        <v>336.55340000000001</v>
      </c>
      <c r="Y13" s="1230"/>
      <c r="Z13" s="1231">
        <v>-1.4368999999999801</v>
      </c>
      <c r="AA13" s="1228">
        <v>-4.2513054368719105E-3</v>
      </c>
      <c r="AB13" s="1162"/>
    </row>
    <row r="14" spans="1:34">
      <c r="A14" s="1232" t="s">
        <v>404</v>
      </c>
      <c r="B14" s="1185"/>
      <c r="C14" s="1233" t="s">
        <v>403</v>
      </c>
      <c r="D14" s="1234" t="s">
        <v>403</v>
      </c>
      <c r="E14" s="1234" t="s">
        <v>403</v>
      </c>
      <c r="F14" s="1235" t="s">
        <v>403</v>
      </c>
      <c r="G14" s="1236"/>
      <c r="H14" s="1237" t="s">
        <v>403</v>
      </c>
      <c r="I14" s="1227"/>
      <c r="J14" s="1233" t="s">
        <v>403</v>
      </c>
      <c r="K14" s="1234" t="s">
        <v>403</v>
      </c>
      <c r="L14" s="1234" t="s">
        <v>403</v>
      </c>
      <c r="M14" s="1235" t="s">
        <v>403</v>
      </c>
      <c r="N14" s="1236" t="s">
        <v>403</v>
      </c>
      <c r="O14" s="1238" t="s">
        <v>403</v>
      </c>
      <c r="P14" s="1185"/>
      <c r="Q14" s="1233" t="s">
        <v>403</v>
      </c>
      <c r="R14" s="1234" t="s">
        <v>403</v>
      </c>
      <c r="S14" s="1234" t="s">
        <v>403</v>
      </c>
      <c r="T14" s="1235" t="s">
        <v>403</v>
      </c>
      <c r="U14" s="1236" t="s">
        <v>403</v>
      </c>
      <c r="V14" s="1238" t="s">
        <v>403</v>
      </c>
      <c r="W14" s="1185"/>
      <c r="X14" s="1239" t="s">
        <v>403</v>
      </c>
      <c r="Y14" s="1206"/>
      <c r="Z14" s="1240" t="s">
        <v>403</v>
      </c>
      <c r="AA14" s="1238" t="s">
        <v>403</v>
      </c>
      <c r="AB14" s="1159"/>
    </row>
    <row r="15" spans="1:34">
      <c r="A15" s="1232" t="s">
        <v>405</v>
      </c>
      <c r="B15" s="1185"/>
      <c r="C15" s="1233">
        <v>325.5342</v>
      </c>
      <c r="D15" s="1234">
        <v>329.16370000000001</v>
      </c>
      <c r="E15" s="1234">
        <v>332.36410000000001</v>
      </c>
      <c r="F15" s="1235">
        <v>329.16129999999998</v>
      </c>
      <c r="G15" s="1236">
        <v>-9.97000000000412E-2</v>
      </c>
      <c r="H15" s="1237">
        <v>-3.0279929903642699E-4</v>
      </c>
      <c r="I15" s="1227"/>
      <c r="J15" s="1233" t="s">
        <v>403</v>
      </c>
      <c r="K15" s="1234" t="s">
        <v>403</v>
      </c>
      <c r="L15" s="1234" t="s">
        <v>403</v>
      </c>
      <c r="M15" s="1235" t="s">
        <v>403</v>
      </c>
      <c r="N15" s="1236" t="s">
        <v>403</v>
      </c>
      <c r="O15" s="1238" t="s">
        <v>403</v>
      </c>
      <c r="P15" s="1185"/>
      <c r="Q15" s="1233" t="s">
        <v>403</v>
      </c>
      <c r="R15" s="1234" t="s">
        <v>403</v>
      </c>
      <c r="S15" s="1234" t="s">
        <v>409</v>
      </c>
      <c r="T15" s="1235" t="s">
        <v>409</v>
      </c>
      <c r="U15" s="1236" t="s">
        <v>403</v>
      </c>
      <c r="V15" s="1238" t="s">
        <v>403</v>
      </c>
      <c r="W15" s="1185"/>
      <c r="X15" s="1239" t="s">
        <v>409</v>
      </c>
      <c r="Y15" s="1206"/>
      <c r="Z15" s="1240" t="s">
        <v>403</v>
      </c>
      <c r="AA15" s="1238" t="s">
        <v>403</v>
      </c>
      <c r="AB15" s="1162"/>
    </row>
    <row r="16" spans="1:34">
      <c r="A16" s="1232" t="s">
        <v>406</v>
      </c>
      <c r="B16" s="1185"/>
      <c r="C16" s="1233" t="s">
        <v>403</v>
      </c>
      <c r="D16" s="1234">
        <v>343.14139999999998</v>
      </c>
      <c r="E16" s="1234">
        <v>330.0009</v>
      </c>
      <c r="F16" s="1235">
        <v>334.21789999999999</v>
      </c>
      <c r="G16" s="1236">
        <v>-2.7845000000000368</v>
      </c>
      <c r="H16" s="1237">
        <v>-8.2625524328611144E-3</v>
      </c>
      <c r="I16" s="1227"/>
      <c r="J16" s="1233" t="s">
        <v>403</v>
      </c>
      <c r="K16" s="1234" t="s">
        <v>403</v>
      </c>
      <c r="L16" s="1234" t="s">
        <v>403</v>
      </c>
      <c r="M16" s="1235" t="s">
        <v>403</v>
      </c>
      <c r="N16" s="1236" t="s">
        <v>403</v>
      </c>
      <c r="O16" s="1238" t="s">
        <v>403</v>
      </c>
      <c r="P16" s="1185"/>
      <c r="Q16" s="1233" t="s">
        <v>403</v>
      </c>
      <c r="R16" s="1234">
        <v>344.9101</v>
      </c>
      <c r="S16" s="1234">
        <v>354.52089999999998</v>
      </c>
      <c r="T16" s="1235">
        <v>352.5539</v>
      </c>
      <c r="U16" s="1236">
        <v>-1.2568999999999733</v>
      </c>
      <c r="V16" s="1238">
        <v>-3.5524636331055737E-3</v>
      </c>
      <c r="W16" s="1185"/>
      <c r="X16" s="1241">
        <v>345.67739999999998</v>
      </c>
      <c r="Y16" s="1185"/>
      <c r="Z16" s="1240">
        <v>-1.8298000000000343</v>
      </c>
      <c r="AA16" s="1238">
        <v>-5.2655024126120331E-3</v>
      </c>
      <c r="AB16" s="1162"/>
    </row>
    <row r="17" spans="1:28">
      <c r="A17" s="1232" t="s">
        <v>407</v>
      </c>
      <c r="B17" s="1185"/>
      <c r="C17" s="1233">
        <v>367.47719999999998</v>
      </c>
      <c r="D17" s="1234">
        <v>377.53640000000001</v>
      </c>
      <c r="E17" s="1234" t="s">
        <v>403</v>
      </c>
      <c r="F17" s="1235">
        <v>372.12720000000002</v>
      </c>
      <c r="G17" s="1236">
        <v>0.32030000000003156</v>
      </c>
      <c r="H17" s="1237">
        <v>8.6146868172698454E-4</v>
      </c>
      <c r="I17" s="1227"/>
      <c r="J17" s="1233" t="s">
        <v>403</v>
      </c>
      <c r="K17" s="1234" t="s">
        <v>403</v>
      </c>
      <c r="L17" s="1234" t="s">
        <v>403</v>
      </c>
      <c r="M17" s="1235" t="s">
        <v>403</v>
      </c>
      <c r="N17" s="1236" t="s">
        <v>403</v>
      </c>
      <c r="O17" s="1238" t="s">
        <v>403</v>
      </c>
      <c r="P17" s="1185"/>
      <c r="Q17" s="1233" t="s">
        <v>403</v>
      </c>
      <c r="R17" s="1234" t="s">
        <v>403</v>
      </c>
      <c r="S17" s="1234" t="s">
        <v>403</v>
      </c>
      <c r="T17" s="1235" t="s">
        <v>403</v>
      </c>
      <c r="U17" s="1236" t="s">
        <v>403</v>
      </c>
      <c r="V17" s="1238" t="s">
        <v>403</v>
      </c>
      <c r="W17" s="1185"/>
      <c r="X17" s="1241">
        <v>372.12720000000002</v>
      </c>
      <c r="Y17" s="1206"/>
      <c r="Z17" s="1240">
        <v>0.32030000000003156</v>
      </c>
      <c r="AA17" s="1238">
        <v>8.6146868172698454E-4</v>
      </c>
      <c r="AB17" s="1159"/>
    </row>
    <row r="18" spans="1:28">
      <c r="A18" s="1232" t="s">
        <v>408</v>
      </c>
      <c r="B18" s="1185"/>
      <c r="C18" s="1233" t="s">
        <v>403</v>
      </c>
      <c r="D18" s="1234" t="s">
        <v>409</v>
      </c>
      <c r="E18" s="1234" t="s">
        <v>403</v>
      </c>
      <c r="F18" s="1235" t="s">
        <v>409</v>
      </c>
      <c r="G18" s="1236" t="s">
        <v>403</v>
      </c>
      <c r="H18" s="1237" t="s">
        <v>403</v>
      </c>
      <c r="I18" s="1227"/>
      <c r="J18" s="1233" t="s">
        <v>403</v>
      </c>
      <c r="K18" s="1234" t="s">
        <v>403</v>
      </c>
      <c r="L18" s="1234" t="s">
        <v>403</v>
      </c>
      <c r="M18" s="1235" t="s">
        <v>403</v>
      </c>
      <c r="N18" s="1236" t="s">
        <v>403</v>
      </c>
      <c r="O18" s="1238" t="s">
        <v>403</v>
      </c>
      <c r="P18" s="1185"/>
      <c r="Q18" s="1233" t="s">
        <v>403</v>
      </c>
      <c r="R18" s="1234" t="s">
        <v>403</v>
      </c>
      <c r="S18" s="1234" t="s">
        <v>403</v>
      </c>
      <c r="T18" s="1235" t="s">
        <v>403</v>
      </c>
      <c r="U18" s="1236" t="s">
        <v>403</v>
      </c>
      <c r="V18" s="1238" t="s">
        <v>403</v>
      </c>
      <c r="W18" s="1185"/>
      <c r="X18" s="1241" t="s">
        <v>409</v>
      </c>
      <c r="Y18" s="1206"/>
      <c r="Z18" s="1240" t="s">
        <v>403</v>
      </c>
      <c r="AA18" s="1238" t="s">
        <v>403</v>
      </c>
      <c r="AB18" s="1162"/>
    </row>
    <row r="19" spans="1:28">
      <c r="A19" s="1232" t="s">
        <v>410</v>
      </c>
      <c r="B19" s="1185"/>
      <c r="C19" s="1242" t="s">
        <v>403</v>
      </c>
      <c r="D19" s="1243" t="s">
        <v>403</v>
      </c>
      <c r="E19" s="1243" t="s">
        <v>403</v>
      </c>
      <c r="F19" s="1244" t="s">
        <v>403</v>
      </c>
      <c r="G19" s="1236"/>
      <c r="H19" s="1237"/>
      <c r="I19" s="1245"/>
      <c r="J19" s="1242">
        <v>351.72359999999998</v>
      </c>
      <c r="K19" s="1243">
        <v>359.97</v>
      </c>
      <c r="L19" s="1243">
        <v>367.20960000000002</v>
      </c>
      <c r="M19" s="1244">
        <v>362.06819999999999</v>
      </c>
      <c r="N19" s="1236">
        <v>1.8736000000000104</v>
      </c>
      <c r="O19" s="1238">
        <v>5.2016326730051077E-3</v>
      </c>
      <c r="P19" s="1185"/>
      <c r="Q19" s="1242" t="s">
        <v>403</v>
      </c>
      <c r="R19" s="1243" t="s">
        <v>403</v>
      </c>
      <c r="S19" s="1243" t="s">
        <v>403</v>
      </c>
      <c r="T19" s="1244" t="s">
        <v>403</v>
      </c>
      <c r="U19" s="1236" t="s">
        <v>403</v>
      </c>
      <c r="V19" s="1238" t="s">
        <v>403</v>
      </c>
      <c r="W19" s="1185"/>
      <c r="X19" s="1241">
        <v>362.06819999999999</v>
      </c>
      <c r="Y19" s="1230"/>
      <c r="Z19" s="1240">
        <v>1.8736000000000104</v>
      </c>
      <c r="AA19" s="1238">
        <v>5.2016326730051077E-3</v>
      </c>
      <c r="AB19" s="1162"/>
    </row>
    <row r="20" spans="1:28">
      <c r="A20" s="1232" t="s">
        <v>411</v>
      </c>
      <c r="B20" s="1185"/>
      <c r="C20" s="1233" t="s">
        <v>403</v>
      </c>
      <c r="D20" s="1234">
        <v>406.65730000000002</v>
      </c>
      <c r="E20" s="1234">
        <v>390.20100000000002</v>
      </c>
      <c r="F20" s="1235">
        <v>399.47410000000002</v>
      </c>
      <c r="G20" s="1236">
        <v>0</v>
      </c>
      <c r="H20" s="1237">
        <v>0</v>
      </c>
      <c r="I20" s="1227"/>
      <c r="J20" s="1233" t="s">
        <v>403</v>
      </c>
      <c r="K20" s="1234" t="s">
        <v>403</v>
      </c>
      <c r="L20" s="1234" t="s">
        <v>403</v>
      </c>
      <c r="M20" s="1235" t="s">
        <v>403</v>
      </c>
      <c r="N20" s="1236" t="s">
        <v>403</v>
      </c>
      <c r="O20" s="1238" t="s">
        <v>403</v>
      </c>
      <c r="P20" s="1185"/>
      <c r="Q20" s="1233" t="s">
        <v>403</v>
      </c>
      <c r="R20" s="1234" t="s">
        <v>403</v>
      </c>
      <c r="S20" s="1234" t="s">
        <v>403</v>
      </c>
      <c r="T20" s="1235" t="s">
        <v>403</v>
      </c>
      <c r="U20" s="1236" t="s">
        <v>403</v>
      </c>
      <c r="V20" s="1238" t="s">
        <v>403</v>
      </c>
      <c r="W20" s="1185"/>
      <c r="X20" s="1241">
        <v>399.47410000000002</v>
      </c>
      <c r="Y20" s="1230"/>
      <c r="Z20" s="1240" t="s">
        <v>403</v>
      </c>
      <c r="AA20" s="1238" t="s">
        <v>403</v>
      </c>
      <c r="AB20" s="1159"/>
    </row>
    <row r="21" spans="1:28">
      <c r="A21" s="1232" t="s">
        <v>412</v>
      </c>
      <c r="B21" s="1185"/>
      <c r="C21" s="1233">
        <v>359.21300000000002</v>
      </c>
      <c r="D21" s="1234">
        <v>348.97390000000001</v>
      </c>
      <c r="E21" s="1234" t="s">
        <v>403</v>
      </c>
      <c r="F21" s="1235">
        <v>356.06139999999999</v>
      </c>
      <c r="G21" s="1236">
        <v>3.6325999999999681</v>
      </c>
      <c r="H21" s="1237">
        <v>1.0307330161439587E-2</v>
      </c>
      <c r="I21" s="1227"/>
      <c r="J21" s="1233" t="s">
        <v>403</v>
      </c>
      <c r="K21" s="1234" t="s">
        <v>403</v>
      </c>
      <c r="L21" s="1234" t="s">
        <v>403</v>
      </c>
      <c r="M21" s="1235" t="s">
        <v>403</v>
      </c>
      <c r="N21" s="1236" t="s">
        <v>403</v>
      </c>
      <c r="O21" s="1238" t="s">
        <v>403</v>
      </c>
      <c r="P21" s="1185"/>
      <c r="Q21" s="1233">
        <v>380.07139999999998</v>
      </c>
      <c r="R21" s="1234">
        <v>383.09989999999999</v>
      </c>
      <c r="S21" s="1234" t="s">
        <v>403</v>
      </c>
      <c r="T21" s="1235">
        <v>381.86410000000001</v>
      </c>
      <c r="U21" s="1236">
        <v>2.8290999999999826</v>
      </c>
      <c r="V21" s="1238">
        <v>7.4639545160737342E-3</v>
      </c>
      <c r="W21" s="1185"/>
      <c r="X21" s="1241">
        <v>372.99970000000002</v>
      </c>
      <c r="Y21" s="1230"/>
      <c r="Z21" s="1240">
        <v>3.1052000000000248</v>
      </c>
      <c r="AA21" s="1238">
        <v>8.3948260923047968E-3</v>
      </c>
      <c r="AB21" s="1162"/>
    </row>
    <row r="22" spans="1:28">
      <c r="A22" s="1232" t="s">
        <v>413</v>
      </c>
      <c r="B22" s="1185"/>
      <c r="C22" s="1242">
        <v>390.54509999999999</v>
      </c>
      <c r="D22" s="1243">
        <v>387.73320000000001</v>
      </c>
      <c r="E22" s="1243">
        <v>349.95580000000001</v>
      </c>
      <c r="F22" s="1244">
        <v>382.90929999999997</v>
      </c>
      <c r="G22" s="1236">
        <v>0.58699999999998909</v>
      </c>
      <c r="H22" s="1237">
        <v>1.5353538101230413E-3</v>
      </c>
      <c r="I22" s="1227"/>
      <c r="J22" s="1242">
        <v>380.26819999999998</v>
      </c>
      <c r="K22" s="1243">
        <v>357</v>
      </c>
      <c r="L22" s="1243">
        <v>329.08699999999999</v>
      </c>
      <c r="M22" s="1244">
        <v>343.24250000000001</v>
      </c>
      <c r="N22" s="1236">
        <v>5.7377999999999929</v>
      </c>
      <c r="O22" s="1238">
        <v>1.700065213906643E-2</v>
      </c>
      <c r="P22" s="1185"/>
      <c r="Q22" s="1242" t="s">
        <v>403</v>
      </c>
      <c r="R22" s="1243" t="s">
        <v>403</v>
      </c>
      <c r="S22" s="1243" t="s">
        <v>403</v>
      </c>
      <c r="T22" s="1244" t="s">
        <v>403</v>
      </c>
      <c r="U22" s="1236" t="s">
        <v>403</v>
      </c>
      <c r="V22" s="1238" t="s">
        <v>403</v>
      </c>
      <c r="W22" s="1185"/>
      <c r="X22" s="1241">
        <v>377.09519999999998</v>
      </c>
      <c r="Y22" s="1206"/>
      <c r="Z22" s="1240">
        <v>1.3418999999999528</v>
      </c>
      <c r="AA22" s="1238">
        <v>3.5712261209681628E-3</v>
      </c>
      <c r="AB22" s="1162"/>
    </row>
    <row r="23" spans="1:28">
      <c r="A23" s="1232" t="s">
        <v>414</v>
      </c>
      <c r="B23" s="1185"/>
      <c r="C23" s="1242">
        <v>334.80810000000002</v>
      </c>
      <c r="D23" s="1243">
        <v>339.00740000000002</v>
      </c>
      <c r="E23" s="1243" t="s">
        <v>403</v>
      </c>
      <c r="F23" s="1244">
        <v>337.8356</v>
      </c>
      <c r="G23" s="1236">
        <v>3.2443999999999846</v>
      </c>
      <c r="H23" s="1237">
        <v>9.6966088767427294E-3</v>
      </c>
      <c r="I23" s="1227"/>
      <c r="J23" s="1242" t="s">
        <v>403</v>
      </c>
      <c r="K23" s="1243" t="s">
        <v>403</v>
      </c>
      <c r="L23" s="1243" t="s">
        <v>403</v>
      </c>
      <c r="M23" s="1244" t="s">
        <v>403</v>
      </c>
      <c r="N23" s="1236" t="s">
        <v>403</v>
      </c>
      <c r="O23" s="1238" t="s">
        <v>403</v>
      </c>
      <c r="P23" s="1185"/>
      <c r="Q23" s="1242" t="s">
        <v>403</v>
      </c>
      <c r="R23" s="1243" t="s">
        <v>403</v>
      </c>
      <c r="S23" s="1243" t="s">
        <v>403</v>
      </c>
      <c r="T23" s="1244" t="s">
        <v>403</v>
      </c>
      <c r="U23" s="1236" t="s">
        <v>403</v>
      </c>
      <c r="V23" s="1238" t="s">
        <v>403</v>
      </c>
      <c r="W23" s="1185"/>
      <c r="X23" s="1241">
        <v>337.8356</v>
      </c>
      <c r="Y23" s="1206"/>
      <c r="Z23" s="1240">
        <v>3.2443999999999846</v>
      </c>
      <c r="AA23" s="1238">
        <v>9.6966088767427294E-3</v>
      </c>
      <c r="AB23" s="1159"/>
    </row>
    <row r="24" spans="1:28">
      <c r="A24" s="1232" t="s">
        <v>415</v>
      </c>
      <c r="B24" s="1185"/>
      <c r="C24" s="1233">
        <v>412.9717</v>
      </c>
      <c r="D24" s="1234">
        <v>370.97109999999998</v>
      </c>
      <c r="E24" s="1234">
        <v>310.76769999999999</v>
      </c>
      <c r="F24" s="1235">
        <v>404.1</v>
      </c>
      <c r="G24" s="1246">
        <v>-0.27969999999999118</v>
      </c>
      <c r="H24" s="1237">
        <v>-6.9167665933766997E-4</v>
      </c>
      <c r="I24" s="1227"/>
      <c r="J24" s="1233" t="s">
        <v>403</v>
      </c>
      <c r="K24" s="1234" t="s">
        <v>403</v>
      </c>
      <c r="L24" s="1234" t="s">
        <v>403</v>
      </c>
      <c r="M24" s="1235" t="s">
        <v>403</v>
      </c>
      <c r="N24" s="1236" t="s">
        <v>403</v>
      </c>
      <c r="O24" s="1238" t="s">
        <v>403</v>
      </c>
      <c r="P24" s="1185"/>
      <c r="Q24" s="1233">
        <v>463.06240000000003</v>
      </c>
      <c r="R24" s="1234">
        <v>468.87490000000003</v>
      </c>
      <c r="S24" s="1234">
        <v>442.47800000000001</v>
      </c>
      <c r="T24" s="1235">
        <v>461.40010000000001</v>
      </c>
      <c r="U24" s="1236">
        <v>-4.1590999999999667</v>
      </c>
      <c r="V24" s="1238">
        <v>-8.9335577516241882E-3</v>
      </c>
      <c r="W24" s="1185"/>
      <c r="X24" s="1241">
        <v>408.22649999999999</v>
      </c>
      <c r="Y24" s="1206"/>
      <c r="Z24" s="1240">
        <v>-0.55910000000000082</v>
      </c>
      <c r="AA24" s="1238">
        <v>-1.3677096257793675E-3</v>
      </c>
      <c r="AB24" s="1162"/>
    </row>
    <row r="25" spans="1:28">
      <c r="A25" s="1232" t="s">
        <v>416</v>
      </c>
      <c r="B25" s="1185"/>
      <c r="C25" s="1233" t="s">
        <v>403</v>
      </c>
      <c r="D25" s="1234" t="s">
        <v>403</v>
      </c>
      <c r="E25" s="1234" t="s">
        <v>403</v>
      </c>
      <c r="F25" s="1235" t="s">
        <v>403</v>
      </c>
      <c r="G25" s="1236">
        <v>0</v>
      </c>
      <c r="H25" s="1237">
        <v>0</v>
      </c>
      <c r="I25" s="1227"/>
      <c r="J25" s="1233" t="s">
        <v>403</v>
      </c>
      <c r="K25" s="1234" t="s">
        <v>403</v>
      </c>
      <c r="L25" s="1234" t="s">
        <v>403</v>
      </c>
      <c r="M25" s="1235" t="s">
        <v>403</v>
      </c>
      <c r="N25" s="1236" t="s">
        <v>403</v>
      </c>
      <c r="O25" s="1238" t="s">
        <v>403</v>
      </c>
      <c r="P25" s="1185"/>
      <c r="Q25" s="1233" t="s">
        <v>403</v>
      </c>
      <c r="R25" s="1234" t="s">
        <v>403</v>
      </c>
      <c r="S25" s="1234" t="s">
        <v>403</v>
      </c>
      <c r="T25" s="1235" t="s">
        <v>403</v>
      </c>
      <c r="U25" s="1236" t="s">
        <v>403</v>
      </c>
      <c r="V25" s="1238" t="s">
        <v>403</v>
      </c>
      <c r="W25" s="1185"/>
      <c r="X25" s="1241" t="s">
        <v>403</v>
      </c>
      <c r="Y25" s="1230"/>
      <c r="Z25" s="1240" t="s">
        <v>403</v>
      </c>
      <c r="AA25" s="1238" t="s">
        <v>403</v>
      </c>
      <c r="AB25" s="1162"/>
    </row>
    <row r="26" spans="1:28">
      <c r="A26" s="1232" t="s">
        <v>417</v>
      </c>
      <c r="B26" s="1185"/>
      <c r="C26" s="1233" t="s">
        <v>403</v>
      </c>
      <c r="D26" s="1234">
        <v>229.97040000000001</v>
      </c>
      <c r="E26" s="1234" t="s">
        <v>403</v>
      </c>
      <c r="F26" s="1235">
        <v>229.97040000000001</v>
      </c>
      <c r="G26" s="1236">
        <v>29.4803</v>
      </c>
      <c r="H26" s="1237">
        <v>0.14704117559919427</v>
      </c>
      <c r="I26" s="1227"/>
      <c r="J26" s="1233" t="s">
        <v>403</v>
      </c>
      <c r="K26" s="1234" t="s">
        <v>403</v>
      </c>
      <c r="L26" s="1234" t="s">
        <v>403</v>
      </c>
      <c r="M26" s="1235" t="s">
        <v>403</v>
      </c>
      <c r="N26" s="1236" t="s">
        <v>403</v>
      </c>
      <c r="O26" s="1238" t="s">
        <v>403</v>
      </c>
      <c r="P26" s="1185"/>
      <c r="Q26" s="1233" t="s">
        <v>403</v>
      </c>
      <c r="R26" s="1234" t="s">
        <v>403</v>
      </c>
      <c r="S26" s="1234" t="s">
        <v>403</v>
      </c>
      <c r="T26" s="1235" t="s">
        <v>403</v>
      </c>
      <c r="U26" s="1236" t="s">
        <v>403</v>
      </c>
      <c r="V26" s="1238" t="s">
        <v>403</v>
      </c>
      <c r="W26" s="1185"/>
      <c r="X26" s="1241">
        <v>229.97040000000001</v>
      </c>
      <c r="Y26" s="1230"/>
      <c r="Z26" s="1240">
        <v>29.4803</v>
      </c>
      <c r="AA26" s="1238">
        <v>0.14704117559919427</v>
      </c>
      <c r="AB26" s="1159"/>
    </row>
    <row r="27" spans="1:28">
      <c r="A27" s="1232" t="s">
        <v>418</v>
      </c>
      <c r="B27" s="1185"/>
      <c r="C27" s="1233" t="s">
        <v>403</v>
      </c>
      <c r="D27" s="1234">
        <v>276.14319999999998</v>
      </c>
      <c r="E27" s="1234">
        <v>286.47120000000001</v>
      </c>
      <c r="F27" s="1235">
        <v>283.90030000000002</v>
      </c>
      <c r="G27" s="1236">
        <v>-10.803999999999974</v>
      </c>
      <c r="H27" s="1237">
        <v>-3.6660476280800713E-2</v>
      </c>
      <c r="I27" s="1227"/>
      <c r="J27" s="1233" t="s">
        <v>403</v>
      </c>
      <c r="K27" s="1234" t="s">
        <v>403</v>
      </c>
      <c r="L27" s="1234" t="s">
        <v>403</v>
      </c>
      <c r="M27" s="1235" t="s">
        <v>403</v>
      </c>
      <c r="N27" s="1236" t="s">
        <v>403</v>
      </c>
      <c r="O27" s="1238" t="s">
        <v>403</v>
      </c>
      <c r="P27" s="1185"/>
      <c r="Q27" s="1233" t="s">
        <v>403</v>
      </c>
      <c r="R27" s="1234" t="s">
        <v>403</v>
      </c>
      <c r="S27" s="1234" t="s">
        <v>403</v>
      </c>
      <c r="T27" s="1235" t="s">
        <v>403</v>
      </c>
      <c r="U27" s="1236" t="s">
        <v>403</v>
      </c>
      <c r="V27" s="1238" t="s">
        <v>403</v>
      </c>
      <c r="W27" s="1185"/>
      <c r="X27" s="1241">
        <v>283.90030000000002</v>
      </c>
      <c r="Y27" s="1230"/>
      <c r="Z27" s="1240">
        <v>-10.803999999999974</v>
      </c>
      <c r="AA27" s="1238">
        <v>-3.6660476280800713E-2</v>
      </c>
      <c r="AB27" s="1162"/>
    </row>
    <row r="28" spans="1:28">
      <c r="A28" s="1232" t="s">
        <v>419</v>
      </c>
      <c r="B28" s="1185"/>
      <c r="C28" s="1233">
        <v>370.69940000000003</v>
      </c>
      <c r="D28" s="1243">
        <v>358.10160000000002</v>
      </c>
      <c r="E28" s="1243" t="s">
        <v>403</v>
      </c>
      <c r="F28" s="1244">
        <v>367.35489999999999</v>
      </c>
      <c r="G28" s="1236">
        <v>12.181600000000003</v>
      </c>
      <c r="H28" s="1237">
        <v>3.4297623160299606E-2</v>
      </c>
      <c r="I28" s="1227"/>
      <c r="J28" s="1233" t="s">
        <v>403</v>
      </c>
      <c r="K28" s="1243" t="s">
        <v>403</v>
      </c>
      <c r="L28" s="1243" t="s">
        <v>403</v>
      </c>
      <c r="M28" s="1244" t="s">
        <v>403</v>
      </c>
      <c r="N28" s="1236" t="s">
        <v>403</v>
      </c>
      <c r="O28" s="1238" t="s">
        <v>403</v>
      </c>
      <c r="P28" s="1185"/>
      <c r="Q28" s="1233" t="s">
        <v>403</v>
      </c>
      <c r="R28" s="1243" t="s">
        <v>403</v>
      </c>
      <c r="S28" s="1243" t="s">
        <v>403</v>
      </c>
      <c r="T28" s="1244" t="s">
        <v>403</v>
      </c>
      <c r="U28" s="1236" t="s">
        <v>403</v>
      </c>
      <c r="V28" s="1238" t="s">
        <v>403</v>
      </c>
      <c r="W28" s="1185"/>
      <c r="X28" s="1241">
        <v>367.35489999999999</v>
      </c>
      <c r="Y28" s="1230"/>
      <c r="Z28" s="1240">
        <v>12.181600000000003</v>
      </c>
      <c r="AA28" s="1238">
        <v>3.4297623160299606E-2</v>
      </c>
      <c r="AB28" s="1162"/>
    </row>
    <row r="29" spans="1:28">
      <c r="A29" s="1232" t="s">
        <v>420</v>
      </c>
      <c r="B29" s="1185"/>
      <c r="C29" s="1233" t="s">
        <v>403</v>
      </c>
      <c r="D29" s="1243" t="s">
        <v>403</v>
      </c>
      <c r="E29" s="1243" t="s">
        <v>403</v>
      </c>
      <c r="F29" s="1244" t="s">
        <v>403</v>
      </c>
      <c r="G29" s="1236" t="s">
        <v>403</v>
      </c>
      <c r="H29" s="1237" t="s">
        <v>403</v>
      </c>
      <c r="I29" s="1227"/>
      <c r="J29" s="1233" t="s">
        <v>403</v>
      </c>
      <c r="K29" s="1243" t="s">
        <v>403</v>
      </c>
      <c r="L29" s="1243" t="s">
        <v>403</v>
      </c>
      <c r="M29" s="1244" t="s">
        <v>403</v>
      </c>
      <c r="N29" s="1236" t="s">
        <v>403</v>
      </c>
      <c r="O29" s="1238" t="s">
        <v>403</v>
      </c>
      <c r="P29" s="1185"/>
      <c r="Q29" s="1233" t="s">
        <v>403</v>
      </c>
      <c r="R29" s="1243" t="s">
        <v>403</v>
      </c>
      <c r="S29" s="1243" t="s">
        <v>403</v>
      </c>
      <c r="T29" s="1244" t="s">
        <v>403</v>
      </c>
      <c r="U29" s="1236" t="s">
        <v>403</v>
      </c>
      <c r="V29" s="1238" t="s">
        <v>403</v>
      </c>
      <c r="W29" s="1185"/>
      <c r="X29" s="1241" t="s">
        <v>403</v>
      </c>
      <c r="Y29" s="1230"/>
      <c r="Z29" s="1240" t="s">
        <v>403</v>
      </c>
      <c r="AA29" s="1238" t="s">
        <v>403</v>
      </c>
      <c r="AB29" s="1159"/>
    </row>
    <row r="30" spans="1:28">
      <c r="A30" s="1232" t="s">
        <v>421</v>
      </c>
      <c r="B30" s="1185"/>
      <c r="C30" s="1233" t="s">
        <v>403</v>
      </c>
      <c r="D30" s="1243" t="s">
        <v>403</v>
      </c>
      <c r="E30" s="1243" t="s">
        <v>403</v>
      </c>
      <c r="F30" s="1244" t="s">
        <v>403</v>
      </c>
      <c r="G30" s="1236">
        <v>0</v>
      </c>
      <c r="H30" s="1237" t="s">
        <v>403</v>
      </c>
      <c r="I30" s="1227"/>
      <c r="J30" s="1233" t="s">
        <v>403</v>
      </c>
      <c r="K30" s="1243" t="s">
        <v>403</v>
      </c>
      <c r="L30" s="1243" t="s">
        <v>403</v>
      </c>
      <c r="M30" s="1244" t="s">
        <v>403</v>
      </c>
      <c r="N30" s="1236" t="s">
        <v>403</v>
      </c>
      <c r="O30" s="1238" t="s">
        <v>403</v>
      </c>
      <c r="P30" s="1185"/>
      <c r="Q30" s="1233" t="s">
        <v>403</v>
      </c>
      <c r="R30" s="1243" t="s">
        <v>403</v>
      </c>
      <c r="S30" s="1243" t="s">
        <v>403</v>
      </c>
      <c r="T30" s="1244" t="s">
        <v>403</v>
      </c>
      <c r="U30" s="1236" t="s">
        <v>403</v>
      </c>
      <c r="V30" s="1238" t="s">
        <v>403</v>
      </c>
      <c r="W30" s="1185"/>
      <c r="X30" s="1241" t="s">
        <v>403</v>
      </c>
      <c r="Y30" s="1230"/>
      <c r="Z30" s="1240" t="s">
        <v>403</v>
      </c>
      <c r="AA30" s="1238" t="s">
        <v>403</v>
      </c>
      <c r="AB30" s="1162"/>
    </row>
    <row r="31" spans="1:28">
      <c r="A31" s="1232" t="s">
        <v>422</v>
      </c>
      <c r="B31" s="1185"/>
      <c r="C31" s="1233" t="s">
        <v>403</v>
      </c>
      <c r="D31" s="1234">
        <v>348.81130000000002</v>
      </c>
      <c r="E31" s="1234">
        <v>328.15960000000001</v>
      </c>
      <c r="F31" s="1235">
        <v>338.35120000000001</v>
      </c>
      <c r="G31" s="1236">
        <v>-1.0314000000000192</v>
      </c>
      <c r="H31" s="1237">
        <v>-3.039047965334718E-3</v>
      </c>
      <c r="I31" s="1227"/>
      <c r="J31" s="1233" t="s">
        <v>403</v>
      </c>
      <c r="K31" s="1234" t="s">
        <v>403</v>
      </c>
      <c r="L31" s="1234" t="s">
        <v>403</v>
      </c>
      <c r="M31" s="1235" t="s">
        <v>403</v>
      </c>
      <c r="N31" s="1236" t="s">
        <v>403</v>
      </c>
      <c r="O31" s="1238" t="s">
        <v>403</v>
      </c>
      <c r="P31" s="1185"/>
      <c r="Q31" s="1233" t="s">
        <v>403</v>
      </c>
      <c r="R31" s="1234">
        <v>360.75279999999998</v>
      </c>
      <c r="S31" s="1234">
        <v>327.43459999999999</v>
      </c>
      <c r="T31" s="1235">
        <v>330.96089999999998</v>
      </c>
      <c r="U31" s="1236">
        <v>2.737199999999973</v>
      </c>
      <c r="V31" s="1238">
        <v>8.3394343552887218E-3</v>
      </c>
      <c r="W31" s="1185"/>
      <c r="X31" s="1241">
        <v>332.70350000000002</v>
      </c>
      <c r="Y31" s="1206"/>
      <c r="Z31" s="1240">
        <v>1.8485000000000014</v>
      </c>
      <c r="AA31" s="1238">
        <v>5.5870396397212918E-3</v>
      </c>
      <c r="AB31" s="1162"/>
    </row>
    <row r="32" spans="1:28">
      <c r="A32" s="1232" t="s">
        <v>423</v>
      </c>
      <c r="B32" s="1185"/>
      <c r="C32" s="1233">
        <v>367.49419999999998</v>
      </c>
      <c r="D32" s="1234">
        <v>370.09870000000001</v>
      </c>
      <c r="E32" s="1234" t="s">
        <v>403</v>
      </c>
      <c r="F32" s="1235">
        <v>368.46780000000001</v>
      </c>
      <c r="G32" s="1236">
        <v>-3.5133999999999901</v>
      </c>
      <c r="H32" s="1237">
        <v>-9.445100988974664E-3</v>
      </c>
      <c r="I32" s="1227"/>
      <c r="J32" s="1233" t="s">
        <v>403</v>
      </c>
      <c r="K32" s="1234" t="s">
        <v>403</v>
      </c>
      <c r="L32" s="1234" t="s">
        <v>403</v>
      </c>
      <c r="M32" s="1235" t="s">
        <v>403</v>
      </c>
      <c r="N32" s="1236" t="s">
        <v>403</v>
      </c>
      <c r="O32" s="1238" t="s">
        <v>403</v>
      </c>
      <c r="P32" s="1185"/>
      <c r="Q32" s="1233">
        <v>472.58819999999997</v>
      </c>
      <c r="R32" s="1234">
        <v>450.41500000000002</v>
      </c>
      <c r="S32" s="1234" t="s">
        <v>403</v>
      </c>
      <c r="T32" s="1235">
        <v>463.04090000000002</v>
      </c>
      <c r="U32" s="1236">
        <v>4.1644000000000005</v>
      </c>
      <c r="V32" s="1238">
        <v>9.0752086890482087E-3</v>
      </c>
      <c r="W32" s="1185"/>
      <c r="X32" s="1241">
        <v>372.42099999999999</v>
      </c>
      <c r="Y32" s="1206"/>
      <c r="Z32" s="1240">
        <v>-3.1924000000000206</v>
      </c>
      <c r="AA32" s="1238">
        <v>-8.4991643003151651E-3</v>
      </c>
      <c r="AB32" s="1159"/>
    </row>
    <row r="33" spans="1:28">
      <c r="A33" s="1232" t="s">
        <v>424</v>
      </c>
      <c r="B33" s="1185"/>
      <c r="C33" s="1233" t="s">
        <v>403</v>
      </c>
      <c r="D33" s="1234">
        <v>309.56560000000002</v>
      </c>
      <c r="E33" s="1234">
        <v>318.41609999999997</v>
      </c>
      <c r="F33" s="1235">
        <v>315.1825</v>
      </c>
      <c r="G33" s="1236">
        <v>5.9442000000000235</v>
      </c>
      <c r="H33" s="1237">
        <v>1.9222069193887137E-2</v>
      </c>
      <c r="I33" s="1227"/>
      <c r="J33" s="1233" t="s">
        <v>403</v>
      </c>
      <c r="K33" s="1234" t="s">
        <v>403</v>
      </c>
      <c r="L33" s="1234" t="s">
        <v>403</v>
      </c>
      <c r="M33" s="1235" t="s">
        <v>403</v>
      </c>
      <c r="N33" s="1236" t="s">
        <v>403</v>
      </c>
      <c r="O33" s="1238" t="s">
        <v>403</v>
      </c>
      <c r="P33" s="1185"/>
      <c r="Q33" s="1233" t="s">
        <v>403</v>
      </c>
      <c r="R33" s="1234" t="s">
        <v>403</v>
      </c>
      <c r="S33" s="1234">
        <v>306.49990000000003</v>
      </c>
      <c r="T33" s="1235">
        <v>306.49990000000003</v>
      </c>
      <c r="U33" s="1236">
        <v>12.237500000000011</v>
      </c>
      <c r="V33" s="1238">
        <v>4.1587032526072099E-2</v>
      </c>
      <c r="W33" s="1185"/>
      <c r="X33" s="1241">
        <v>315.12779999999998</v>
      </c>
      <c r="Y33" s="1206"/>
      <c r="Z33" s="1240">
        <v>5.9837999999999738</v>
      </c>
      <c r="AA33" s="1238">
        <v>1.9356028258675551E-2</v>
      </c>
      <c r="AB33" s="1162"/>
    </row>
    <row r="34" spans="1:28">
      <c r="A34" s="1232" t="s">
        <v>425</v>
      </c>
      <c r="B34" s="1185"/>
      <c r="C34" s="1233">
        <v>369.08359999999999</v>
      </c>
      <c r="D34" s="1234">
        <v>371.7604</v>
      </c>
      <c r="E34" s="1234" t="s">
        <v>403</v>
      </c>
      <c r="F34" s="1235">
        <v>370.3458</v>
      </c>
      <c r="G34" s="1236">
        <v>5.3636999999999944</v>
      </c>
      <c r="H34" s="1237">
        <v>1.4695789190757536E-2</v>
      </c>
      <c r="I34" s="1227"/>
      <c r="J34" s="1233" t="s">
        <v>403</v>
      </c>
      <c r="K34" s="1234" t="s">
        <v>403</v>
      </c>
      <c r="L34" s="1234" t="s">
        <v>403</v>
      </c>
      <c r="M34" s="1235" t="s">
        <v>403</v>
      </c>
      <c r="N34" s="1236" t="s">
        <v>403</v>
      </c>
      <c r="O34" s="1238" t="s">
        <v>403</v>
      </c>
      <c r="P34" s="1185"/>
      <c r="Q34" s="1233">
        <v>369.69600000000003</v>
      </c>
      <c r="R34" s="1234">
        <v>364.05099999999999</v>
      </c>
      <c r="S34" s="1234" t="s">
        <v>403</v>
      </c>
      <c r="T34" s="1235">
        <v>364.88299999999998</v>
      </c>
      <c r="U34" s="1236">
        <v>-1.980700000000013</v>
      </c>
      <c r="V34" s="1238">
        <v>-5.3990078604124747E-3</v>
      </c>
      <c r="W34" s="1185"/>
      <c r="X34" s="1241">
        <v>367.92340000000002</v>
      </c>
      <c r="Y34" s="1206"/>
      <c r="Z34" s="1240">
        <v>2.106899999999996</v>
      </c>
      <c r="AA34" s="1238">
        <v>5.7594449676272585E-3</v>
      </c>
      <c r="AB34" s="1162"/>
    </row>
    <row r="35" spans="1:28">
      <c r="A35" s="1232" t="s">
        <v>426</v>
      </c>
      <c r="B35" s="1185"/>
      <c r="C35" s="1233" t="s">
        <v>403</v>
      </c>
      <c r="D35" s="1234">
        <v>331.98250000000002</v>
      </c>
      <c r="E35" s="1234">
        <v>282.2133</v>
      </c>
      <c r="F35" s="1235">
        <v>292.0752</v>
      </c>
      <c r="G35" s="1236">
        <v>3.8856000000000108</v>
      </c>
      <c r="H35" s="1237">
        <v>1.3482790496256669E-2</v>
      </c>
      <c r="I35" s="1227"/>
      <c r="J35" s="1233" t="s">
        <v>403</v>
      </c>
      <c r="K35" s="1234" t="s">
        <v>403</v>
      </c>
      <c r="L35" s="1234" t="s">
        <v>403</v>
      </c>
      <c r="M35" s="1235" t="s">
        <v>403</v>
      </c>
      <c r="N35" s="1236" t="s">
        <v>403</v>
      </c>
      <c r="O35" s="1238" t="s">
        <v>403</v>
      </c>
      <c r="P35" s="1185"/>
      <c r="Q35" s="1233" t="s">
        <v>403</v>
      </c>
      <c r="R35" s="1234" t="s">
        <v>403</v>
      </c>
      <c r="S35" s="1234">
        <v>272.0444</v>
      </c>
      <c r="T35" s="1235">
        <v>272.0471</v>
      </c>
      <c r="U35" s="1236">
        <v>-27.065099999999973</v>
      </c>
      <c r="V35" s="1238">
        <v>-9.0484774609661422E-2</v>
      </c>
      <c r="W35" s="1185"/>
      <c r="X35" s="1241">
        <v>278.77050000000003</v>
      </c>
      <c r="Y35" s="1206"/>
      <c r="Z35" s="1240">
        <v>-16.674999999999955</v>
      </c>
      <c r="AA35" s="1238">
        <v>-5.6440189476569924E-2</v>
      </c>
      <c r="AB35" s="1159"/>
    </row>
    <row r="36" spans="1:28">
      <c r="A36" s="1232" t="s">
        <v>427</v>
      </c>
      <c r="B36" s="1185"/>
      <c r="C36" s="1233">
        <v>327.61070000000001</v>
      </c>
      <c r="D36" s="1234">
        <v>337.78120000000001</v>
      </c>
      <c r="E36" s="1234">
        <v>321.79919999999998</v>
      </c>
      <c r="F36" s="1235">
        <v>332.69819999999999</v>
      </c>
      <c r="G36" s="1236">
        <v>12.085800000000006</v>
      </c>
      <c r="H36" s="1237">
        <v>3.7695984310026631E-2</v>
      </c>
      <c r="I36" s="1227"/>
      <c r="J36" s="1233" t="s">
        <v>403</v>
      </c>
      <c r="K36" s="1234" t="s">
        <v>403</v>
      </c>
      <c r="L36" s="1234" t="s">
        <v>403</v>
      </c>
      <c r="M36" s="1235" t="s">
        <v>403</v>
      </c>
      <c r="N36" s="1236" t="s">
        <v>403</v>
      </c>
      <c r="O36" s="1238" t="s">
        <v>403</v>
      </c>
      <c r="P36" s="1185"/>
      <c r="Q36" s="1233" t="s">
        <v>403</v>
      </c>
      <c r="R36" s="1234">
        <v>344.1379</v>
      </c>
      <c r="S36" s="1234" t="s">
        <v>403</v>
      </c>
      <c r="T36" s="1235">
        <v>344.1379</v>
      </c>
      <c r="U36" s="1236">
        <v>-78.184899999999971</v>
      </c>
      <c r="V36" s="1238">
        <v>-0.18513066308520398</v>
      </c>
      <c r="W36" s="1185"/>
      <c r="X36" s="1241">
        <v>333.42020000000002</v>
      </c>
      <c r="Y36" s="1206"/>
      <c r="Z36" s="1240">
        <v>6.3885999999999967</v>
      </c>
      <c r="AA36" s="1238">
        <v>1.9535115261032798E-2</v>
      </c>
      <c r="AB36" s="1162"/>
    </row>
    <row r="37" spans="1:28">
      <c r="A37" s="1232" t="s">
        <v>428</v>
      </c>
      <c r="B37" s="1185"/>
      <c r="C37" s="1233" t="s">
        <v>403</v>
      </c>
      <c r="D37" s="1234" t="s">
        <v>409</v>
      </c>
      <c r="E37" s="1234">
        <v>319.82459999999998</v>
      </c>
      <c r="F37" s="1235" t="s">
        <v>409</v>
      </c>
      <c r="G37" s="1236" t="s">
        <v>403</v>
      </c>
      <c r="H37" s="1237" t="s">
        <v>403</v>
      </c>
      <c r="I37" s="1227"/>
      <c r="J37" s="1233" t="s">
        <v>403</v>
      </c>
      <c r="K37" s="1234" t="s">
        <v>403</v>
      </c>
      <c r="L37" s="1234" t="s">
        <v>403</v>
      </c>
      <c r="M37" s="1235" t="s">
        <v>403</v>
      </c>
      <c r="N37" s="1236" t="s">
        <v>403</v>
      </c>
      <c r="O37" s="1238" t="s">
        <v>403</v>
      </c>
      <c r="P37" s="1185"/>
      <c r="Q37" s="1233" t="s">
        <v>403</v>
      </c>
      <c r="R37" s="1234" t="s">
        <v>403</v>
      </c>
      <c r="S37" s="1234" t="s">
        <v>403</v>
      </c>
      <c r="T37" s="1235" t="s">
        <v>403</v>
      </c>
      <c r="U37" s="1236" t="s">
        <v>403</v>
      </c>
      <c r="V37" s="1238" t="s">
        <v>403</v>
      </c>
      <c r="W37" s="1185"/>
      <c r="X37" s="1241" t="s">
        <v>409</v>
      </c>
      <c r="Y37" s="1206"/>
      <c r="Z37" s="1240" t="s">
        <v>403</v>
      </c>
      <c r="AA37" s="1238" t="s">
        <v>403</v>
      </c>
      <c r="AB37" s="1162"/>
    </row>
    <row r="38" spans="1:28">
      <c r="A38" s="1232" t="s">
        <v>429</v>
      </c>
      <c r="B38" s="1185"/>
      <c r="C38" s="1233" t="s">
        <v>403</v>
      </c>
      <c r="D38" s="1234">
        <v>384.59820000000002</v>
      </c>
      <c r="E38" s="1234">
        <v>371.0795</v>
      </c>
      <c r="F38" s="1235">
        <v>372.97579999999999</v>
      </c>
      <c r="G38" s="1236">
        <v>2.5020000000000095</v>
      </c>
      <c r="H38" s="1237">
        <v>6.7535140136765204E-3</v>
      </c>
      <c r="I38" s="1227"/>
      <c r="J38" s="1233" t="s">
        <v>403</v>
      </c>
      <c r="K38" s="1234" t="s">
        <v>403</v>
      </c>
      <c r="L38" s="1234" t="s">
        <v>403</v>
      </c>
      <c r="M38" s="1235" t="s">
        <v>403</v>
      </c>
      <c r="N38" s="1236" t="s">
        <v>403</v>
      </c>
      <c r="O38" s="1238" t="s">
        <v>403</v>
      </c>
      <c r="P38" s="1185"/>
      <c r="Q38" s="1233" t="s">
        <v>403</v>
      </c>
      <c r="R38" s="1234" t="s">
        <v>403</v>
      </c>
      <c r="S38" s="1234" t="s">
        <v>403</v>
      </c>
      <c r="T38" s="1235" t="s">
        <v>403</v>
      </c>
      <c r="U38" s="1236" t="s">
        <v>403</v>
      </c>
      <c r="V38" s="1238" t="s">
        <v>403</v>
      </c>
      <c r="W38" s="1185"/>
      <c r="X38" s="1241">
        <v>372.97579999999999</v>
      </c>
      <c r="Y38" s="1206"/>
      <c r="Z38" s="1240">
        <v>2.5020000000000095</v>
      </c>
      <c r="AA38" s="1238">
        <v>6.7535140136765204E-3</v>
      </c>
      <c r="AB38" s="1159"/>
    </row>
    <row r="39" spans="1:28">
      <c r="A39" s="1232" t="s">
        <v>430</v>
      </c>
      <c r="B39" s="1185"/>
      <c r="C39" s="1233" t="s">
        <v>403</v>
      </c>
      <c r="D39" s="1234">
        <v>402.50389999999999</v>
      </c>
      <c r="E39" s="1234">
        <v>414.83049999999997</v>
      </c>
      <c r="F39" s="1235">
        <v>410.14510000000001</v>
      </c>
      <c r="G39" s="1236">
        <v>1.5337000000000103</v>
      </c>
      <c r="H39" s="1237">
        <v>3.7534439812496601E-3</v>
      </c>
      <c r="I39" s="1227"/>
      <c r="J39" s="1233" t="s">
        <v>403</v>
      </c>
      <c r="K39" s="1234" t="s">
        <v>403</v>
      </c>
      <c r="L39" s="1234" t="s">
        <v>403</v>
      </c>
      <c r="M39" s="1235" t="s">
        <v>403</v>
      </c>
      <c r="N39" s="1236" t="s">
        <v>403</v>
      </c>
      <c r="O39" s="1238" t="s">
        <v>403</v>
      </c>
      <c r="P39" s="1185"/>
      <c r="Q39" s="1233" t="s">
        <v>403</v>
      </c>
      <c r="R39" s="1234" t="s">
        <v>403</v>
      </c>
      <c r="S39" s="1234" t="s">
        <v>403</v>
      </c>
      <c r="T39" s="1235" t="s">
        <v>403</v>
      </c>
      <c r="U39" s="1236" t="s">
        <v>403</v>
      </c>
      <c r="V39" s="1238" t="s">
        <v>403</v>
      </c>
      <c r="W39" s="1185"/>
      <c r="X39" s="1241">
        <v>410.14510000000001</v>
      </c>
      <c r="Y39" s="1206"/>
      <c r="Z39" s="1240">
        <v>-1.4004999999999654</v>
      </c>
      <c r="AA39" s="1238">
        <v>-3.4030250839760523E-3</v>
      </c>
      <c r="AB39" s="1162"/>
    </row>
    <row r="40" spans="1:28">
      <c r="A40" s="1232" t="s">
        <v>431</v>
      </c>
      <c r="B40" s="1185"/>
      <c r="C40" s="1233">
        <v>369.55700000000002</v>
      </c>
      <c r="D40" s="1243">
        <v>379.69510000000002</v>
      </c>
      <c r="E40" s="1234">
        <v>365.31119999999999</v>
      </c>
      <c r="F40" s="1244">
        <v>371.52710000000002</v>
      </c>
      <c r="G40" s="1236">
        <v>1.2022000000000048</v>
      </c>
      <c r="H40" s="1237">
        <v>3.2463385529841737E-3</v>
      </c>
      <c r="I40" s="1245"/>
      <c r="J40" s="1233">
        <v>385.12090000000001</v>
      </c>
      <c r="K40" s="1234">
        <v>404.80560000000003</v>
      </c>
      <c r="L40" s="1234">
        <v>406.05709999999999</v>
      </c>
      <c r="M40" s="1244">
        <v>401.50850000000003</v>
      </c>
      <c r="N40" s="1236">
        <v>-1.8098999999999705</v>
      </c>
      <c r="O40" s="1238">
        <v>-4.4875215214579267E-3</v>
      </c>
      <c r="P40" s="1185"/>
      <c r="Q40" s="1233" t="s">
        <v>403</v>
      </c>
      <c r="R40" s="1243">
        <v>311.09730000000002</v>
      </c>
      <c r="S40" s="1234">
        <v>266.06939999999997</v>
      </c>
      <c r="T40" s="1244">
        <v>371.52710000000002</v>
      </c>
      <c r="U40" s="1236">
        <v>1.2022000000000048</v>
      </c>
      <c r="V40" s="1238">
        <v>3.2463385529841737E-3</v>
      </c>
      <c r="W40" s="1185"/>
      <c r="X40" s="1241">
        <v>393.37529999999998</v>
      </c>
      <c r="Y40" s="1206"/>
      <c r="Z40" s="1240">
        <v>-1.4927000000000135</v>
      </c>
      <c r="AA40" s="1238">
        <v>-3.7802506153955528E-3</v>
      </c>
      <c r="AB40" s="1162"/>
    </row>
    <row r="41" spans="1:28" ht="13.5" thickBot="1">
      <c r="A41" s="1247" t="s">
        <v>432</v>
      </c>
      <c r="B41" s="1185"/>
      <c r="C41" s="1248">
        <v>368.05739999999997</v>
      </c>
      <c r="D41" s="1249">
        <v>375.6</v>
      </c>
      <c r="E41" s="1249">
        <v>375.0806</v>
      </c>
      <c r="F41" s="1250">
        <v>373.45929999999998</v>
      </c>
      <c r="G41" s="1251">
        <v>-1.6801000000000386</v>
      </c>
      <c r="H41" s="1252">
        <v>-4.4786018210831724E-3</v>
      </c>
      <c r="I41" s="1245"/>
      <c r="J41" s="1248">
        <v>383.14389999999997</v>
      </c>
      <c r="K41" s="1249">
        <v>404.57810000000001</v>
      </c>
      <c r="L41" s="1249">
        <v>414.80220000000003</v>
      </c>
      <c r="M41" s="1250">
        <v>404.4631</v>
      </c>
      <c r="N41" s="1251">
        <v>0.70280000000002474</v>
      </c>
      <c r="O41" s="1253">
        <v>1.7406367094536801E-3</v>
      </c>
      <c r="P41" s="1185"/>
      <c r="Q41" s="1248" t="s">
        <v>403</v>
      </c>
      <c r="R41" s="1249" t="s">
        <v>403</v>
      </c>
      <c r="S41" s="1249" t="s">
        <v>403</v>
      </c>
      <c r="T41" s="1250">
        <v>373.45929999999998</v>
      </c>
      <c r="U41" s="1251">
        <v>-1.6801000000000386</v>
      </c>
      <c r="V41" s="1253">
        <v>-4.4786018210831724E-3</v>
      </c>
      <c r="W41" s="1185"/>
      <c r="X41" s="1254">
        <v>393.99970000000002</v>
      </c>
      <c r="Y41" s="1206"/>
      <c r="Z41" s="1255">
        <v>-0.10139999999995553</v>
      </c>
      <c r="AA41" s="1253">
        <v>-2.5729438461341569E-4</v>
      </c>
      <c r="AB41" s="1159"/>
    </row>
    <row r="42" spans="1:28">
      <c r="A42" s="1167" t="s">
        <v>436</v>
      </c>
      <c r="B42" s="1163"/>
      <c r="C42" s="1161"/>
      <c r="D42" s="1162"/>
      <c r="E42" s="1163"/>
      <c r="F42" s="1161"/>
      <c r="G42" s="1162"/>
      <c r="H42" s="1163"/>
      <c r="I42" s="1161"/>
      <c r="J42" s="1162"/>
      <c r="K42" s="1163"/>
      <c r="L42" s="1161"/>
      <c r="M42" s="1162"/>
      <c r="N42" s="1163"/>
      <c r="O42" s="1161"/>
      <c r="P42" s="1162"/>
      <c r="Q42" s="1163"/>
      <c r="R42" s="1161"/>
      <c r="S42" s="1162"/>
      <c r="T42" s="1163"/>
      <c r="U42" s="1161"/>
      <c r="V42" s="1162"/>
      <c r="W42" s="1163"/>
      <c r="X42" s="1161"/>
      <c r="Y42" s="1162"/>
      <c r="Z42" s="1163"/>
      <c r="AA42" s="1161"/>
      <c r="AB42" s="1162"/>
    </row>
    <row r="43" spans="1:28">
      <c r="A43" s="1159"/>
      <c r="B43" s="1160"/>
      <c r="C43" s="1159"/>
      <c r="D43" s="1159"/>
      <c r="E43" s="1160"/>
      <c r="F43" s="1159"/>
      <c r="G43" s="1159"/>
      <c r="H43" s="1160"/>
      <c r="I43" s="1159"/>
      <c r="J43" s="1159"/>
      <c r="K43" s="1160"/>
      <c r="L43" s="1159"/>
      <c r="M43" s="1159"/>
      <c r="N43" s="1160"/>
      <c r="O43" s="1159"/>
      <c r="P43" s="1159"/>
      <c r="Q43" s="1160"/>
      <c r="R43" s="1159"/>
      <c r="S43" s="1159"/>
      <c r="T43" s="1160"/>
      <c r="U43" s="1159"/>
      <c r="V43" s="1159"/>
      <c r="W43" s="1160"/>
      <c r="X43" s="1159"/>
      <c r="Y43" s="1159"/>
      <c r="Z43" s="1160"/>
      <c r="AA43" s="1159"/>
      <c r="AB43" s="115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
    <mergeCell ref="X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H25" sqref="H25"/>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79" t="s">
        <v>88</v>
      </c>
      <c r="B1" s="1279"/>
      <c r="C1" s="1279"/>
      <c r="D1" s="1279"/>
      <c r="E1" s="1279"/>
      <c r="F1" s="1279"/>
      <c r="G1" s="1279"/>
      <c r="H1" s="1279"/>
      <c r="I1" s="1279"/>
      <c r="J1" s="1279"/>
      <c r="K1" s="1279"/>
      <c r="L1" s="152"/>
    </row>
    <row r="2" spans="1:12" s="122" customFormat="1" ht="27" thickBot="1">
      <c r="A2" s="1094"/>
      <c r="B2" s="1095"/>
      <c r="C2" s="1096"/>
      <c r="D2" s="1096"/>
      <c r="E2" s="1097" t="s">
        <v>8</v>
      </c>
      <c r="F2" s="1096"/>
      <c r="G2" s="1096"/>
      <c r="H2" s="1096"/>
      <c r="I2" s="1096"/>
      <c r="J2" s="1096"/>
      <c r="K2" s="1098"/>
      <c r="L2" s="5"/>
    </row>
    <row r="3" spans="1:12" s="122" customFormat="1" ht="39" customHeight="1" thickBot="1">
      <c r="A3" s="794"/>
      <c r="B3" s="1285" t="s">
        <v>99</v>
      </c>
      <c r="C3" s="1286"/>
      <c r="D3" s="1286"/>
      <c r="E3" s="1286"/>
      <c r="F3" s="1287"/>
      <c r="G3" s="1281" t="s">
        <v>71</v>
      </c>
      <c r="H3" s="1282"/>
      <c r="I3" s="1288" t="s">
        <v>313</v>
      </c>
      <c r="J3" s="1283" t="s">
        <v>72</v>
      </c>
      <c r="K3" s="1284"/>
      <c r="L3" s="5"/>
    </row>
    <row r="4" spans="1:12" s="122" customFormat="1" ht="31.5">
      <c r="A4" s="795" t="s">
        <v>73</v>
      </c>
      <c r="B4" s="1090" t="s">
        <v>74</v>
      </c>
      <c r="C4" s="148" t="s">
        <v>75</v>
      </c>
      <c r="D4" s="148" t="s">
        <v>76</v>
      </c>
      <c r="E4" s="648" t="s">
        <v>69</v>
      </c>
      <c r="F4" s="649" t="s">
        <v>77</v>
      </c>
      <c r="G4" s="1088" t="s">
        <v>78</v>
      </c>
      <c r="H4" s="651" t="s">
        <v>91</v>
      </c>
      <c r="I4" s="1289"/>
      <c r="J4" s="124" t="s">
        <v>70</v>
      </c>
      <c r="K4" s="650" t="s">
        <v>81</v>
      </c>
      <c r="L4" s="5"/>
    </row>
    <row r="5" spans="1:12" s="122" customFormat="1" ht="21" customHeight="1" thickBot="1">
      <c r="A5" s="796"/>
      <c r="B5" s="1091" t="s">
        <v>465</v>
      </c>
      <c r="C5" s="933" t="s">
        <v>465</v>
      </c>
      <c r="D5" s="933" t="s">
        <v>465</v>
      </c>
      <c r="E5" s="1036" t="s">
        <v>126</v>
      </c>
      <c r="F5" s="1037" t="s">
        <v>79</v>
      </c>
      <c r="G5" s="1089" t="s">
        <v>465</v>
      </c>
      <c r="H5" s="793" t="s">
        <v>90</v>
      </c>
      <c r="I5" s="890"/>
      <c r="J5" s="933" t="s">
        <v>465</v>
      </c>
      <c r="K5" s="1023" t="s">
        <v>80</v>
      </c>
      <c r="L5" s="5"/>
    </row>
    <row r="6" spans="1:12" s="122" customFormat="1" ht="28.5" customHeight="1" thickBot="1">
      <c r="A6" s="79" t="s">
        <v>22</v>
      </c>
      <c r="B6" s="776">
        <v>6.2547087485654131</v>
      </c>
      <c r="C6" s="777">
        <v>12074.727313832844</v>
      </c>
      <c r="D6" s="777">
        <v>12316.221860109501</v>
      </c>
      <c r="E6" s="1030">
        <v>-0.48094791987803059</v>
      </c>
      <c r="F6" s="1038">
        <v>-0.76458235164788613</v>
      </c>
      <c r="G6" s="778">
        <v>323.05124919579674</v>
      </c>
      <c r="H6" s="1030">
        <v>-0.16709688606074352</v>
      </c>
      <c r="I6" s="778">
        <v>6.1884429262738401</v>
      </c>
      <c r="J6" s="779">
        <v>100</v>
      </c>
      <c r="K6" s="1024" t="s">
        <v>23</v>
      </c>
    </row>
    <row r="7" spans="1:12" s="122" customFormat="1" ht="25.5" customHeight="1">
      <c r="A7" s="877" t="s">
        <v>103</v>
      </c>
      <c r="B7" s="963">
        <v>6.4098267496658998</v>
      </c>
      <c r="C7" s="964">
        <v>11892.071891773468</v>
      </c>
      <c r="D7" s="964">
        <v>12129.913329608939</v>
      </c>
      <c r="E7" s="1039">
        <v>1.0046783465847189</v>
      </c>
      <c r="F7" s="1040">
        <v>-8.6115770644502785</v>
      </c>
      <c r="G7" s="780">
        <v>268.48499999999996</v>
      </c>
      <c r="H7" s="1031">
        <v>10.255453293716924</v>
      </c>
      <c r="I7" s="781">
        <v>17.647058823529413</v>
      </c>
      <c r="J7" s="781">
        <v>0.1072271070126528</v>
      </c>
      <c r="K7" s="1025">
        <v>1.0443730980771213E-2</v>
      </c>
    </row>
    <row r="8" spans="1:12" s="122" customFormat="1" ht="24" customHeight="1">
      <c r="A8" s="878" t="s">
        <v>104</v>
      </c>
      <c r="B8" s="965">
        <v>6.7495351189971613</v>
      </c>
      <c r="C8" s="782">
        <v>12663.292906186043</v>
      </c>
      <c r="D8" s="782">
        <v>12916.558764309764</v>
      </c>
      <c r="E8" s="1041">
        <v>-0.5536137120182294</v>
      </c>
      <c r="F8" s="783">
        <v>-0.85757079582778029</v>
      </c>
      <c r="G8" s="784">
        <v>354.34852561489339</v>
      </c>
      <c r="H8" s="1032">
        <v>-0.63172670242762208</v>
      </c>
      <c r="I8" s="785">
        <v>5.0985432733504714</v>
      </c>
      <c r="J8" s="785">
        <v>39.454214025305596</v>
      </c>
      <c r="K8" s="1026">
        <v>-0.409150620296451</v>
      </c>
    </row>
    <row r="9" spans="1:12" s="122" customFormat="1" ht="24" customHeight="1">
      <c r="A9" s="878" t="s">
        <v>105</v>
      </c>
      <c r="B9" s="965">
        <v>6.6460230614987124</v>
      </c>
      <c r="C9" s="782">
        <v>12469.086419322161</v>
      </c>
      <c r="D9" s="782">
        <v>12718.468147708603</v>
      </c>
      <c r="E9" s="1041">
        <v>-0.82028904982784667</v>
      </c>
      <c r="F9" s="783">
        <v>-0.38781270568818293</v>
      </c>
      <c r="G9" s="786">
        <v>385.06081081081084</v>
      </c>
      <c r="H9" s="1033">
        <v>1.6879133194184086</v>
      </c>
      <c r="I9" s="787">
        <v>-1.6908212560386473</v>
      </c>
      <c r="J9" s="787">
        <v>8.728286510829939</v>
      </c>
      <c r="K9" s="1027">
        <v>-0.69955294262864243</v>
      </c>
    </row>
    <row r="10" spans="1:12" s="122" customFormat="1" ht="24" customHeight="1">
      <c r="A10" s="878" t="s">
        <v>106</v>
      </c>
      <c r="B10" s="1092" t="s">
        <v>100</v>
      </c>
      <c r="C10" s="865" t="s">
        <v>100</v>
      </c>
      <c r="D10" s="865" t="s">
        <v>100</v>
      </c>
      <c r="E10" s="1034" t="s">
        <v>100</v>
      </c>
      <c r="F10" s="1093" t="s">
        <v>100</v>
      </c>
      <c r="G10" s="962" t="s">
        <v>100</v>
      </c>
      <c r="H10" s="1034" t="s">
        <v>100</v>
      </c>
      <c r="I10" s="788" t="s">
        <v>100</v>
      </c>
      <c r="J10" s="858" t="s">
        <v>100</v>
      </c>
      <c r="K10" s="1028" t="s">
        <v>100</v>
      </c>
    </row>
    <row r="11" spans="1:12" s="122" customFormat="1" ht="24" customHeight="1">
      <c r="A11" s="878" t="s">
        <v>98</v>
      </c>
      <c r="B11" s="965">
        <v>5.0181191135571304</v>
      </c>
      <c r="C11" s="782">
        <v>10304.146023731275</v>
      </c>
      <c r="D11" s="782">
        <v>10510.228944205901</v>
      </c>
      <c r="E11" s="1041">
        <v>-0.18693544486109417</v>
      </c>
      <c r="F11" s="783">
        <v>-0.79437142346674483</v>
      </c>
      <c r="G11" s="786">
        <v>288.53417744580065</v>
      </c>
      <c r="H11" s="1033">
        <v>0.60165114948056131</v>
      </c>
      <c r="I11" s="787">
        <v>6.4378514640294746</v>
      </c>
      <c r="J11" s="787">
        <v>29.428479519622559</v>
      </c>
      <c r="K11" s="1027">
        <v>6.895774336295446E-2</v>
      </c>
    </row>
    <row r="12" spans="1:12" s="122" customFormat="1" ht="24" customHeight="1" thickBot="1">
      <c r="A12" s="879" t="s">
        <v>107</v>
      </c>
      <c r="B12" s="966">
        <v>6.6955909486508292</v>
      </c>
      <c r="C12" s="789">
        <v>12925.851252221677</v>
      </c>
      <c r="D12" s="789">
        <v>13184.36827726611</v>
      </c>
      <c r="E12" s="1042">
        <v>-0.35256359951340754</v>
      </c>
      <c r="F12" s="790">
        <v>-0.80439680810932934</v>
      </c>
      <c r="G12" s="791">
        <v>289.19352743022131</v>
      </c>
      <c r="H12" s="1035">
        <v>0.26716667433060726</v>
      </c>
      <c r="I12" s="792">
        <v>11.331368872220734</v>
      </c>
      <c r="J12" s="792">
        <v>22.281792837229254</v>
      </c>
      <c r="K12" s="1029">
        <v>1.0293020885813746</v>
      </c>
    </row>
    <row r="13" spans="1:12" s="122" customFormat="1" ht="15">
      <c r="A13" s="960"/>
      <c r="B13" s="961"/>
    </row>
    <row r="14" spans="1:12" s="122" customFormat="1" ht="46.5" customHeight="1">
      <c r="A14" s="1280" t="s">
        <v>433</v>
      </c>
      <c r="B14" s="1280"/>
      <c r="C14" s="1280"/>
      <c r="D14" s="1280"/>
      <c r="E14" s="1280"/>
      <c r="F14" s="1280"/>
      <c r="G14" s="1280"/>
      <c r="H14" s="1280"/>
      <c r="I14" s="1280"/>
      <c r="J14" s="1280"/>
      <c r="K14" s="1280"/>
    </row>
    <row r="15" spans="1:12" s="122" customFormat="1" ht="33.75" customHeight="1">
      <c r="A15" s="1280" t="s">
        <v>339</v>
      </c>
      <c r="B15" s="1280"/>
      <c r="C15" s="1280"/>
      <c r="D15" s="1280"/>
      <c r="E15" s="1280"/>
      <c r="F15" s="1280"/>
      <c r="G15" s="1280"/>
      <c r="H15" s="1280"/>
      <c r="I15" s="1280"/>
      <c r="J15" s="1280"/>
      <c r="K15" s="1280"/>
    </row>
    <row r="16" spans="1:12" s="122" customFormat="1">
      <c r="A16" s="1280" t="s">
        <v>169</v>
      </c>
      <c r="B16" s="1280"/>
      <c r="C16" s="1280"/>
      <c r="D16" s="1280"/>
      <c r="E16" s="1280"/>
      <c r="F16" s="1280"/>
      <c r="G16" s="1280"/>
      <c r="H16" s="1280"/>
      <c r="I16" s="1280"/>
      <c r="J16" s="1280"/>
      <c r="K16" s="1280"/>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W32" sqref="W32"/>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3"/>
    </row>
    <row r="44" spans="1:7">
      <c r="A44" s="1003" t="s">
        <v>356</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90" t="s">
        <v>87</v>
      </c>
      <c r="B1" s="1290"/>
      <c r="C1" s="1290"/>
      <c r="D1" s="1290"/>
      <c r="E1" s="1290"/>
      <c r="F1" s="1290"/>
      <c r="G1" s="1290"/>
      <c r="H1" s="1290"/>
      <c r="I1" s="1290"/>
      <c r="J1" s="1290"/>
      <c r="K1" s="147"/>
    </row>
    <row r="2" spans="1:11" ht="19.5" thickBot="1">
      <c r="A2" s="1304" t="s">
        <v>340</v>
      </c>
      <c r="B2" s="1305"/>
      <c r="C2" s="1305"/>
      <c r="D2" s="1305"/>
      <c r="E2" s="1305"/>
      <c r="F2" s="1305"/>
      <c r="G2" s="1305"/>
      <c r="H2" s="1305"/>
      <c r="I2" s="1305"/>
      <c r="J2" s="1306"/>
    </row>
    <row r="3" spans="1:11" ht="26.25" thickBot="1">
      <c r="A3" s="754"/>
      <c r="B3" s="851"/>
      <c r="C3" s="852" t="s">
        <v>82</v>
      </c>
      <c r="D3" s="149"/>
      <c r="E3" s="797"/>
      <c r="F3" s="798" t="s">
        <v>326</v>
      </c>
      <c r="G3" s="799" t="s">
        <v>327</v>
      </c>
      <c r="H3" s="800" t="s">
        <v>91</v>
      </c>
      <c r="I3" s="798" t="s">
        <v>328</v>
      </c>
      <c r="J3" s="799" t="s">
        <v>329</v>
      </c>
    </row>
    <row r="4" spans="1:11" ht="27">
      <c r="A4" s="755" t="s">
        <v>73</v>
      </c>
      <c r="B4" s="801" t="s">
        <v>83</v>
      </c>
      <c r="C4" s="802" t="s">
        <v>84</v>
      </c>
      <c r="D4" s="967" t="s">
        <v>85</v>
      </c>
      <c r="E4" s="803" t="s">
        <v>92</v>
      </c>
      <c r="F4" s="804" t="s">
        <v>78</v>
      </c>
      <c r="G4" s="805" t="s">
        <v>69</v>
      </c>
      <c r="H4" s="806" t="s">
        <v>93</v>
      </c>
      <c r="I4" s="150" t="s">
        <v>70</v>
      </c>
      <c r="J4" s="807" t="s">
        <v>92</v>
      </c>
    </row>
    <row r="5" spans="1:11" ht="14.25" thickBot="1">
      <c r="A5" s="151"/>
      <c r="B5" s="933" t="s">
        <v>465</v>
      </c>
      <c r="C5" s="933" t="s">
        <v>465</v>
      </c>
      <c r="D5" s="933" t="s">
        <v>465</v>
      </c>
      <c r="E5" s="808" t="s">
        <v>70</v>
      </c>
      <c r="F5" s="933" t="s">
        <v>465</v>
      </c>
      <c r="G5" s="809" t="s">
        <v>94</v>
      </c>
      <c r="H5" s="810" t="s">
        <v>90</v>
      </c>
      <c r="I5" s="933" t="s">
        <v>465</v>
      </c>
      <c r="J5" s="811" t="s">
        <v>80</v>
      </c>
    </row>
    <row r="6" spans="1:11" ht="16.5" thickBot="1">
      <c r="A6" s="1136" t="s">
        <v>333</v>
      </c>
      <c r="B6" s="1137"/>
      <c r="C6" s="1137"/>
      <c r="D6" s="1137"/>
      <c r="E6" s="1137"/>
      <c r="F6" s="1137"/>
      <c r="G6" s="1137"/>
      <c r="H6" s="1137"/>
      <c r="I6" s="812"/>
      <c r="J6" s="813"/>
    </row>
    <row r="7" spans="1:11" ht="15.75" thickBot="1">
      <c r="A7" s="814" t="s">
        <v>22</v>
      </c>
      <c r="B7" s="815">
        <v>6.3128057183676303</v>
      </c>
      <c r="C7" s="816">
        <v>12186.883626192335</v>
      </c>
      <c r="D7" s="817">
        <v>12430.621298716182</v>
      </c>
      <c r="E7" s="818">
        <v>-0.76823364814039896</v>
      </c>
      <c r="F7" s="819">
        <v>322.9970344255496</v>
      </c>
      <c r="G7" s="818">
        <v>0.1017713560855714</v>
      </c>
      <c r="H7" s="818">
        <v>17.595415193269112</v>
      </c>
      <c r="I7" s="818">
        <v>100</v>
      </c>
      <c r="J7" s="820" t="s">
        <v>23</v>
      </c>
    </row>
    <row r="8" spans="1:11" ht="15">
      <c r="A8" s="821" t="s">
        <v>103</v>
      </c>
      <c r="B8" s="822">
        <v>6.1224124320674633</v>
      </c>
      <c r="C8" s="823">
        <v>11358.835681015702</v>
      </c>
      <c r="D8" s="824">
        <v>11586.012394636016</v>
      </c>
      <c r="E8" s="825">
        <v>-3.582265634518464</v>
      </c>
      <c r="F8" s="826">
        <v>261.04000000000002</v>
      </c>
      <c r="G8" s="827">
        <v>6.5360677481889784</v>
      </c>
      <c r="H8" s="827">
        <v>25</v>
      </c>
      <c r="I8" s="827">
        <v>0.10369141435089176</v>
      </c>
      <c r="J8" s="828">
        <v>6.1423349703284003E-3</v>
      </c>
    </row>
    <row r="9" spans="1:11" ht="15">
      <c r="A9" s="829" t="s">
        <v>104</v>
      </c>
      <c r="B9" s="830">
        <v>6.7810275070333459</v>
      </c>
      <c r="C9" s="831">
        <v>12722.378061976257</v>
      </c>
      <c r="D9" s="832">
        <v>12976.825623215782</v>
      </c>
      <c r="E9" s="833">
        <v>-0.89996454858435326</v>
      </c>
      <c r="F9" s="834">
        <v>351.64239548602211</v>
      </c>
      <c r="G9" s="835">
        <v>-1.1380991002674614</v>
      </c>
      <c r="H9" s="835">
        <v>21.767645221736416</v>
      </c>
      <c r="I9" s="835">
        <v>40.42928245541269</v>
      </c>
      <c r="J9" s="836">
        <v>1.3852634333422102</v>
      </c>
    </row>
    <row r="10" spans="1:11" ht="15">
      <c r="A10" s="829" t="s">
        <v>105</v>
      </c>
      <c r="B10" s="830">
        <v>6.6803078688483604</v>
      </c>
      <c r="C10" s="831">
        <v>12533.410635738011</v>
      </c>
      <c r="D10" s="832">
        <v>12784.078848452771</v>
      </c>
      <c r="E10" s="833">
        <v>-0.25748305044592412</v>
      </c>
      <c r="F10" s="834">
        <v>387.38706624605675</v>
      </c>
      <c r="G10" s="835">
        <v>2.8647552162395717</v>
      </c>
      <c r="H10" s="835">
        <v>5.7842046718576192</v>
      </c>
      <c r="I10" s="835">
        <v>9.8610535047698047</v>
      </c>
      <c r="J10" s="836">
        <v>-1.1010242906210017</v>
      </c>
    </row>
    <row r="11" spans="1:11" ht="15">
      <c r="A11" s="829" t="s">
        <v>106</v>
      </c>
      <c r="B11" s="837" t="s">
        <v>100</v>
      </c>
      <c r="C11" s="831" t="s">
        <v>100</v>
      </c>
      <c r="D11" s="832" t="s">
        <v>100</v>
      </c>
      <c r="E11" s="833" t="s">
        <v>100</v>
      </c>
      <c r="F11" s="834" t="s">
        <v>100</v>
      </c>
      <c r="G11" s="835" t="s">
        <v>100</v>
      </c>
      <c r="H11" s="835" t="s">
        <v>100</v>
      </c>
      <c r="I11" s="835" t="s">
        <v>100</v>
      </c>
      <c r="J11" s="836" t="s">
        <v>100</v>
      </c>
    </row>
    <row r="12" spans="1:11" ht="15">
      <c r="A12" s="829" t="s">
        <v>98</v>
      </c>
      <c r="B12" s="830">
        <v>5.0050913749496972</v>
      </c>
      <c r="C12" s="831">
        <v>10277.395020430591</v>
      </c>
      <c r="D12" s="832">
        <v>10482.942920839203</v>
      </c>
      <c r="E12" s="833">
        <v>-1.7536008077311427</v>
      </c>
      <c r="F12" s="834">
        <v>284.16797512631166</v>
      </c>
      <c r="G12" s="835">
        <v>0.27129461899432072</v>
      </c>
      <c r="H12" s="835">
        <v>12.113289760348584</v>
      </c>
      <c r="I12" s="835">
        <v>26.679800912484446</v>
      </c>
      <c r="J12" s="836">
        <v>-1.3045912348146622</v>
      </c>
    </row>
    <row r="13" spans="1:11" ht="15.75" thickBot="1">
      <c r="A13" s="838" t="s">
        <v>107</v>
      </c>
      <c r="B13" s="839">
        <v>6.7458622689707486</v>
      </c>
      <c r="C13" s="840">
        <v>13022.900133148163</v>
      </c>
      <c r="D13" s="841">
        <v>13283.358135811126</v>
      </c>
      <c r="E13" s="842">
        <v>-1.0539481614281643</v>
      </c>
      <c r="F13" s="843">
        <v>290.25327905924922</v>
      </c>
      <c r="G13" s="844">
        <v>1.011644648393706</v>
      </c>
      <c r="H13" s="844">
        <v>23.038397328881469</v>
      </c>
      <c r="I13" s="844">
        <v>22.926171712982164</v>
      </c>
      <c r="J13" s="845">
        <v>1.0142097571231226</v>
      </c>
    </row>
    <row r="14" spans="1:11" ht="16.5" thickBot="1">
      <c r="A14" s="1136" t="s">
        <v>330</v>
      </c>
      <c r="B14" s="1137"/>
      <c r="C14" s="1137"/>
      <c r="D14" s="1137"/>
      <c r="E14" s="1137"/>
      <c r="F14" s="1137"/>
      <c r="G14" s="1137"/>
      <c r="H14" s="1137"/>
      <c r="I14" s="812"/>
      <c r="J14" s="813"/>
    </row>
    <row r="15" spans="1:11" ht="15.75" thickBot="1">
      <c r="A15" s="814" t="s">
        <v>22</v>
      </c>
      <c r="B15" s="846">
        <v>6.2861385677343806</v>
      </c>
      <c r="C15" s="847">
        <v>12135.402640413862</v>
      </c>
      <c r="D15" s="848">
        <v>12378.110693222139</v>
      </c>
      <c r="E15" s="818">
        <v>-0.28968768870628436</v>
      </c>
      <c r="F15" s="818">
        <v>324.37500325139814</v>
      </c>
      <c r="G15" s="818">
        <v>-0.47436374938387654</v>
      </c>
      <c r="H15" s="818">
        <v>-4.8273301151132566</v>
      </c>
      <c r="I15" s="818">
        <v>100</v>
      </c>
      <c r="J15" s="820" t="s">
        <v>23</v>
      </c>
    </row>
    <row r="16" spans="1:11" ht="15">
      <c r="A16" s="821" t="s">
        <v>103</v>
      </c>
      <c r="B16" s="822">
        <v>6.6816206109548162</v>
      </c>
      <c r="C16" s="823">
        <v>12396.327664109122</v>
      </c>
      <c r="D16" s="824">
        <v>12644.254217391304</v>
      </c>
      <c r="E16" s="825">
        <v>5.3444504963243284</v>
      </c>
      <c r="F16" s="826">
        <v>276.02</v>
      </c>
      <c r="G16" s="827">
        <v>13.953211009174302</v>
      </c>
      <c r="H16" s="827">
        <v>11.111111111111111</v>
      </c>
      <c r="I16" s="827">
        <v>0.13005592404734034</v>
      </c>
      <c r="J16" s="828">
        <v>1.8655998313957506E-2</v>
      </c>
    </row>
    <row r="17" spans="1:10" ht="15">
      <c r="A17" s="829" t="s">
        <v>104</v>
      </c>
      <c r="B17" s="830">
        <v>6.7352826634247771</v>
      </c>
      <c r="C17" s="831">
        <v>12636.552839446109</v>
      </c>
      <c r="D17" s="832">
        <v>12889.283896235031</v>
      </c>
      <c r="E17" s="833">
        <v>-0.267433105681533</v>
      </c>
      <c r="F17" s="834">
        <v>356.96171996274455</v>
      </c>
      <c r="G17" s="835">
        <v>-0.15964069480650159</v>
      </c>
      <c r="H17" s="835">
        <v>-9.1652566271855616</v>
      </c>
      <c r="I17" s="835">
        <v>41.891013135648329</v>
      </c>
      <c r="J17" s="836">
        <v>-2.0005576033045074</v>
      </c>
    </row>
    <row r="18" spans="1:10" ht="15">
      <c r="A18" s="829" t="s">
        <v>105</v>
      </c>
      <c r="B18" s="830">
        <v>6.6235514233691202</v>
      </c>
      <c r="C18" s="831">
        <v>12426.92574740923</v>
      </c>
      <c r="D18" s="832">
        <v>12675.464262357415</v>
      </c>
      <c r="E18" s="833">
        <v>-1.6535363101456151</v>
      </c>
      <c r="F18" s="834">
        <v>379.5011884550085</v>
      </c>
      <c r="G18" s="835">
        <v>0.85419528402899403</v>
      </c>
      <c r="H18" s="835">
        <v>-12.74074074074074</v>
      </c>
      <c r="I18" s="835">
        <v>7.6602939263883467</v>
      </c>
      <c r="J18" s="836">
        <v>-0.69470050361536728</v>
      </c>
    </row>
    <row r="19" spans="1:10" ht="15">
      <c r="A19" s="829" t="s">
        <v>106</v>
      </c>
      <c r="B19" s="837" t="s">
        <v>100</v>
      </c>
      <c r="C19" s="831" t="s">
        <v>100</v>
      </c>
      <c r="D19" s="832" t="s">
        <v>100</v>
      </c>
      <c r="E19" s="833" t="s">
        <v>100</v>
      </c>
      <c r="F19" s="834" t="s">
        <v>100</v>
      </c>
      <c r="G19" s="835" t="s">
        <v>100</v>
      </c>
      <c r="H19" s="835" t="s">
        <v>100</v>
      </c>
      <c r="I19" s="835" t="s">
        <v>100</v>
      </c>
      <c r="J19" s="836" t="s">
        <v>100</v>
      </c>
    </row>
    <row r="20" spans="1:10" ht="15">
      <c r="A20" s="829" t="s">
        <v>98</v>
      </c>
      <c r="B20" s="830">
        <v>5.078775754706462</v>
      </c>
      <c r="C20" s="831">
        <v>10428.697648267889</v>
      </c>
      <c r="D20" s="832">
        <v>10637.271601233248</v>
      </c>
      <c r="E20" s="833">
        <v>0.5860137122296909</v>
      </c>
      <c r="F20" s="834">
        <v>290.76494117647059</v>
      </c>
      <c r="G20" s="835">
        <v>0.94780060307453995</v>
      </c>
      <c r="H20" s="835">
        <v>-1.254646840148699</v>
      </c>
      <c r="I20" s="835">
        <v>27.636883860059825</v>
      </c>
      <c r="J20" s="836">
        <v>0.99992384025539494</v>
      </c>
    </row>
    <row r="21" spans="1:10" ht="15.75" thickBot="1">
      <c r="A21" s="838" t="s">
        <v>107</v>
      </c>
      <c r="B21" s="839">
        <v>6.713278816379753</v>
      </c>
      <c r="C21" s="840">
        <v>12959.997715018828</v>
      </c>
      <c r="D21" s="841">
        <v>13219.197669319205</v>
      </c>
      <c r="E21" s="842">
        <v>0.31170325300342877</v>
      </c>
      <c r="F21" s="843">
        <v>286.80263761467893</v>
      </c>
      <c r="G21" s="844">
        <v>-0.526695997022948</v>
      </c>
      <c r="H21" s="844">
        <v>2.7695934001178548</v>
      </c>
      <c r="I21" s="844">
        <v>22.681753153856157</v>
      </c>
      <c r="J21" s="845">
        <v>1.6766782683505248</v>
      </c>
    </row>
    <row r="22" spans="1:10" ht="16.5" thickBot="1">
      <c r="A22" s="1136" t="s">
        <v>334</v>
      </c>
      <c r="B22" s="1137"/>
      <c r="C22" s="1137"/>
      <c r="D22" s="1137"/>
      <c r="E22" s="1137"/>
      <c r="F22" s="1137"/>
      <c r="G22" s="1137"/>
      <c r="H22" s="1137"/>
      <c r="I22" s="812"/>
      <c r="J22" s="813"/>
    </row>
    <row r="23" spans="1:10" ht="15.75" thickBot="1">
      <c r="A23" s="814" t="s">
        <v>22</v>
      </c>
      <c r="B23" s="846">
        <v>5.6369755825449888</v>
      </c>
      <c r="C23" s="847">
        <v>10882.192244295344</v>
      </c>
      <c r="D23" s="848">
        <v>11099.83608918125</v>
      </c>
      <c r="E23" s="818">
        <v>-0.39586690897183746</v>
      </c>
      <c r="F23" s="818">
        <v>315.60783722682743</v>
      </c>
      <c r="G23" s="818">
        <v>0.3586455467982626</v>
      </c>
      <c r="H23" s="818">
        <v>3.4294621979734998</v>
      </c>
      <c r="I23" s="818">
        <v>100</v>
      </c>
      <c r="J23" s="820" t="s">
        <v>23</v>
      </c>
    </row>
    <row r="24" spans="1:10" ht="15">
      <c r="A24" s="821" t="s">
        <v>103</v>
      </c>
      <c r="B24" s="849" t="s">
        <v>100</v>
      </c>
      <c r="C24" s="823" t="s">
        <v>100</v>
      </c>
      <c r="D24" s="824" t="s">
        <v>100</v>
      </c>
      <c r="E24" s="825" t="s">
        <v>100</v>
      </c>
      <c r="F24" s="826" t="s">
        <v>100</v>
      </c>
      <c r="G24" s="827" t="s">
        <v>100</v>
      </c>
      <c r="H24" s="850" t="s">
        <v>100</v>
      </c>
      <c r="I24" s="850" t="s">
        <v>100</v>
      </c>
      <c r="J24" s="859" t="s">
        <v>100</v>
      </c>
    </row>
    <row r="25" spans="1:10" ht="15">
      <c r="A25" s="829" t="s">
        <v>104</v>
      </c>
      <c r="B25" s="837">
        <v>6.4408916051494316</v>
      </c>
      <c r="C25" s="831">
        <v>12084.224399905124</v>
      </c>
      <c r="D25" s="832">
        <v>12325.908887903228</v>
      </c>
      <c r="E25" s="833">
        <v>-1.8271018457314845</v>
      </c>
      <c r="F25" s="834">
        <v>363.18786610878658</v>
      </c>
      <c r="G25" s="835">
        <v>2.3268679470580653</v>
      </c>
      <c r="H25" s="835">
        <v>-5.9055118110236222</v>
      </c>
      <c r="I25" s="1076">
        <v>18.010550113036924</v>
      </c>
      <c r="J25" s="1077">
        <v>-1.7867998479919152</v>
      </c>
    </row>
    <row r="26" spans="1:10" ht="15">
      <c r="A26" s="829" t="s">
        <v>105</v>
      </c>
      <c r="B26" s="830">
        <v>6.4284338876329246</v>
      </c>
      <c r="C26" s="831">
        <v>12060.851571543948</v>
      </c>
      <c r="D26" s="832">
        <v>12302.068602974827</v>
      </c>
      <c r="E26" s="833">
        <v>-0.8736724788846586</v>
      </c>
      <c r="F26" s="834">
        <v>397.28750000000002</v>
      </c>
      <c r="G26" s="835">
        <v>-5.6313293705969558</v>
      </c>
      <c r="H26" s="835">
        <v>7.3170731707317067</v>
      </c>
      <c r="I26" s="835">
        <v>6.6314996232102494</v>
      </c>
      <c r="J26" s="836">
        <v>0.24022916335054578</v>
      </c>
    </row>
    <row r="27" spans="1:10" ht="15">
      <c r="A27" s="829" t="s">
        <v>106</v>
      </c>
      <c r="B27" s="837" t="s">
        <v>100</v>
      </c>
      <c r="C27" s="831" t="s">
        <v>100</v>
      </c>
      <c r="D27" s="832" t="s">
        <v>100</v>
      </c>
      <c r="E27" s="833" t="s">
        <v>100</v>
      </c>
      <c r="F27" s="834" t="s">
        <v>100</v>
      </c>
      <c r="G27" s="835" t="s">
        <v>100</v>
      </c>
      <c r="H27" s="835" t="s">
        <v>100</v>
      </c>
      <c r="I27" s="835" t="s">
        <v>100</v>
      </c>
      <c r="J27" s="836" t="s">
        <v>100</v>
      </c>
    </row>
    <row r="28" spans="1:10" ht="15">
      <c r="A28" s="829" t="s">
        <v>98</v>
      </c>
      <c r="B28" s="837">
        <v>4.8989829517031414</v>
      </c>
      <c r="C28" s="831">
        <v>10059.513247850393</v>
      </c>
      <c r="D28" s="832">
        <v>10260.7035128074</v>
      </c>
      <c r="E28" s="833">
        <v>3.0331936881197596</v>
      </c>
      <c r="F28" s="834">
        <v>296.62338811630849</v>
      </c>
      <c r="G28" s="835">
        <v>0.86795444741664363</v>
      </c>
      <c r="H28" s="835">
        <v>11.408450704225352</v>
      </c>
      <c r="I28" s="835">
        <v>59.608138658628484</v>
      </c>
      <c r="J28" s="836">
        <v>4.2690895549651984</v>
      </c>
    </row>
    <row r="29" spans="1:10" ht="15.75" thickBot="1">
      <c r="A29" s="838" t="s">
        <v>107</v>
      </c>
      <c r="B29" s="839">
        <v>6.0310178319144185</v>
      </c>
      <c r="C29" s="840">
        <v>11642.891567402352</v>
      </c>
      <c r="D29" s="841">
        <v>11875.749398750399</v>
      </c>
      <c r="E29" s="842">
        <v>-2.9537134264569218</v>
      </c>
      <c r="F29" s="843">
        <v>298.65693779904308</v>
      </c>
      <c r="G29" s="844">
        <v>1.0967755762052682</v>
      </c>
      <c r="H29" s="844">
        <v>-11.814345991561181</v>
      </c>
      <c r="I29" s="844">
        <v>15.749811605124343</v>
      </c>
      <c r="J29" s="845">
        <v>-2.7225188703238246</v>
      </c>
    </row>
    <row r="30" spans="1:10" ht="15">
      <c r="A30" s="934" t="s">
        <v>434</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92" t="s">
        <v>60</v>
      </c>
      <c r="C33" s="1293"/>
      <c r="D33" s="1293"/>
      <c r="E33" s="1293"/>
      <c r="F33" s="1293"/>
      <c r="G33" s="1293"/>
      <c r="H33" s="1294"/>
    </row>
    <row r="34" spans="1:8" ht="15.75">
      <c r="A34" s="643" t="s">
        <v>63</v>
      </c>
      <c r="B34" s="1298" t="s">
        <v>64</v>
      </c>
      <c r="C34" s="1299"/>
      <c r="D34" s="1299"/>
      <c r="E34" s="1299"/>
      <c r="F34" s="1299"/>
      <c r="G34" s="1299"/>
      <c r="H34" s="1300"/>
    </row>
    <row r="35" spans="1:8" ht="15.75">
      <c r="A35" s="640" t="s">
        <v>65</v>
      </c>
      <c r="B35" s="1295" t="s">
        <v>66</v>
      </c>
      <c r="C35" s="1296"/>
      <c r="D35" s="1296"/>
      <c r="E35" s="1296"/>
      <c r="F35" s="1296"/>
      <c r="G35" s="1296"/>
      <c r="H35" s="1297"/>
    </row>
    <row r="36" spans="1:8" ht="16.5" thickBot="1">
      <c r="A36" s="641" t="s">
        <v>67</v>
      </c>
      <c r="B36" s="1301" t="s">
        <v>62</v>
      </c>
      <c r="C36" s="1302"/>
      <c r="D36" s="1302"/>
      <c r="E36" s="1302"/>
      <c r="F36" s="1302"/>
      <c r="G36" s="1302"/>
      <c r="H36" s="1303"/>
    </row>
    <row r="37" spans="1:8">
      <c r="A37" s="1291"/>
      <c r="B37" s="1291"/>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K317" sqref="K317"/>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441</v>
      </c>
      <c r="B1" s="756"/>
      <c r="C1" s="757"/>
      <c r="D1" s="757"/>
      <c r="E1" s="866" t="s">
        <v>466</v>
      </c>
      <c r="G1" s="758"/>
      <c r="H1" s="757"/>
      <c r="I1" s="757"/>
      <c r="J1" s="757"/>
      <c r="K1" s="757"/>
    </row>
    <row r="2" spans="1:12" ht="15" customHeight="1" thickBot="1">
      <c r="A2" s="759" t="s">
        <v>338</v>
      </c>
      <c r="B2" s="759"/>
      <c r="C2" s="757"/>
      <c r="D2" s="757"/>
      <c r="E2" s="757"/>
      <c r="F2" s="758"/>
      <c r="G2" s="757"/>
      <c r="H2" s="757"/>
      <c r="I2" s="757"/>
      <c r="J2" s="757"/>
      <c r="K2" s="757"/>
    </row>
    <row r="3" spans="1:12" ht="21" thickBot="1">
      <c r="A3" s="1021" t="s">
        <v>8</v>
      </c>
      <c r="B3" s="1012"/>
      <c r="C3" s="1012"/>
      <c r="D3" s="1012"/>
      <c r="E3" s="1012"/>
      <c r="F3" s="1012"/>
      <c r="G3" s="1012"/>
      <c r="H3" s="1012"/>
      <c r="I3" s="1012"/>
      <c r="J3" s="1012"/>
      <c r="K3" s="1012"/>
      <c r="L3" s="1022"/>
    </row>
    <row r="4" spans="1:12">
      <c r="A4" s="27"/>
      <c r="B4" s="28"/>
      <c r="C4" s="3" t="s">
        <v>9</v>
      </c>
      <c r="D4" s="3"/>
      <c r="E4" s="3"/>
      <c r="F4" s="3"/>
      <c r="G4" s="1013"/>
      <c r="H4" s="1309" t="s">
        <v>10</v>
      </c>
      <c r="I4" s="1310"/>
      <c r="J4" s="1044" t="s">
        <v>11</v>
      </c>
      <c r="K4" s="1014" t="s">
        <v>12</v>
      </c>
      <c r="L4" s="1015"/>
    </row>
    <row r="5" spans="1:12" ht="15.75">
      <c r="A5" s="29" t="s">
        <v>13</v>
      </c>
      <c r="B5" s="30" t="s">
        <v>14</v>
      </c>
      <c r="C5" s="1016" t="s">
        <v>40</v>
      </c>
      <c r="D5" s="1016"/>
      <c r="E5" s="1017" t="s">
        <v>41</v>
      </c>
      <c r="F5" s="1018"/>
      <c r="G5" s="1045"/>
      <c r="H5" s="1307" t="s">
        <v>15</v>
      </c>
      <c r="I5" s="1308"/>
      <c r="J5" s="1046" t="s">
        <v>16</v>
      </c>
      <c r="K5" s="1019" t="s">
        <v>17</v>
      </c>
      <c r="L5" s="1020"/>
    </row>
    <row r="6" spans="1:12" ht="35.25" customHeight="1" thickBot="1">
      <c r="A6" s="31" t="s">
        <v>18</v>
      </c>
      <c r="B6" s="32" t="s">
        <v>19</v>
      </c>
      <c r="C6" s="933" t="s">
        <v>465</v>
      </c>
      <c r="D6" s="933" t="s">
        <v>461</v>
      </c>
      <c r="E6" s="1009" t="s">
        <v>465</v>
      </c>
      <c r="F6" s="1010" t="s">
        <v>461</v>
      </c>
      <c r="G6" s="1043" t="s">
        <v>20</v>
      </c>
      <c r="H6" s="81" t="s">
        <v>465</v>
      </c>
      <c r="I6" s="947" t="s">
        <v>20</v>
      </c>
      <c r="J6" s="1047" t="s">
        <v>20</v>
      </c>
      <c r="K6" s="1011" t="s">
        <v>465</v>
      </c>
      <c r="L6" s="1048" t="s">
        <v>21</v>
      </c>
    </row>
    <row r="7" spans="1:12" ht="15" thickBot="1">
      <c r="A7" s="33" t="s">
        <v>22</v>
      </c>
      <c r="B7" s="34" t="s">
        <v>23</v>
      </c>
      <c r="C7" s="82">
        <v>12074.727313832844</v>
      </c>
      <c r="D7" s="82">
        <v>12133.081115072901</v>
      </c>
      <c r="E7" s="83">
        <v>12316.221860109501</v>
      </c>
      <c r="F7" s="687">
        <v>12375.742737374359</v>
      </c>
      <c r="G7" s="1049">
        <v>-0.48094791987803059</v>
      </c>
      <c r="H7" s="84">
        <v>323.05124919579674</v>
      </c>
      <c r="I7" s="84">
        <v>-0.16709688606074352</v>
      </c>
      <c r="J7" s="85">
        <v>6.1884429262738401</v>
      </c>
      <c r="K7" s="84">
        <v>100</v>
      </c>
      <c r="L7" s="1050" t="s">
        <v>23</v>
      </c>
    </row>
    <row r="8" spans="1:12" ht="15" thickBot="1">
      <c r="A8" s="35"/>
      <c r="B8" s="36"/>
      <c r="C8" s="86"/>
      <c r="D8" s="86"/>
      <c r="E8" s="86"/>
      <c r="F8" s="86"/>
      <c r="G8" s="1051"/>
      <c r="H8" s="85"/>
      <c r="I8" s="85"/>
      <c r="J8" s="85"/>
      <c r="K8" s="85"/>
      <c r="L8" s="1052"/>
    </row>
    <row r="9" spans="1:12" ht="15">
      <c r="A9" s="37" t="s">
        <v>108</v>
      </c>
      <c r="B9" s="38" t="s">
        <v>23</v>
      </c>
      <c r="C9" s="87">
        <v>11892.071891773468</v>
      </c>
      <c r="D9" s="87">
        <v>11773.783240977547</v>
      </c>
      <c r="E9" s="88">
        <v>12129.913329608939</v>
      </c>
      <c r="F9" s="88">
        <v>12009.258905797098</v>
      </c>
      <c r="G9" s="1053">
        <v>1.0046783465847189</v>
      </c>
      <c r="H9" s="89">
        <v>268.48499999999996</v>
      </c>
      <c r="I9" s="89">
        <v>10.255453293716924</v>
      </c>
      <c r="J9" s="89">
        <v>17.647058823529413</v>
      </c>
      <c r="K9" s="89">
        <v>0.1072271070126528</v>
      </c>
      <c r="L9" s="1054">
        <v>1.0443730980771213E-2</v>
      </c>
    </row>
    <row r="10" spans="1:12" ht="15">
      <c r="A10" s="46" t="s">
        <v>109</v>
      </c>
      <c r="B10" s="90" t="s">
        <v>23</v>
      </c>
      <c r="C10" s="91">
        <v>12663.292906186043</v>
      </c>
      <c r="D10" s="91">
        <v>12733.788907638185</v>
      </c>
      <c r="E10" s="92">
        <v>12916.558764309764</v>
      </c>
      <c r="F10" s="92">
        <v>12988.464685790948</v>
      </c>
      <c r="G10" s="1055">
        <v>-0.5536137120182294</v>
      </c>
      <c r="H10" s="93">
        <v>354.34852561489339</v>
      </c>
      <c r="I10" s="93">
        <v>-0.63172670242762208</v>
      </c>
      <c r="J10" s="93">
        <v>5.0985432733504714</v>
      </c>
      <c r="K10" s="93">
        <v>39.454214025305596</v>
      </c>
      <c r="L10" s="1056">
        <v>-0.409150620296451</v>
      </c>
    </row>
    <row r="11" spans="1:12" ht="15">
      <c r="A11" s="39" t="s">
        <v>110</v>
      </c>
      <c r="B11" s="40" t="s">
        <v>23</v>
      </c>
      <c r="C11" s="94">
        <v>12469.086419322161</v>
      </c>
      <c r="D11" s="94">
        <v>12572.214921645238</v>
      </c>
      <c r="E11" s="95">
        <v>12718.468147708603</v>
      </c>
      <c r="F11" s="95">
        <v>12823.659220078143</v>
      </c>
      <c r="G11" s="1057">
        <v>-0.82028904982784667</v>
      </c>
      <c r="H11" s="96">
        <v>385.06081081081084</v>
      </c>
      <c r="I11" s="96">
        <v>1.6879133194184086</v>
      </c>
      <c r="J11" s="96">
        <v>-1.6908212560386473</v>
      </c>
      <c r="K11" s="96">
        <v>8.728286510829939</v>
      </c>
      <c r="L11" s="1058">
        <v>-0.69955294262864243</v>
      </c>
    </row>
    <row r="12" spans="1:12" ht="15">
      <c r="A12" s="39" t="s">
        <v>111</v>
      </c>
      <c r="B12" s="40" t="s">
        <v>23</v>
      </c>
      <c r="C12" s="94" t="s">
        <v>100</v>
      </c>
      <c r="D12" s="94" t="s">
        <v>100</v>
      </c>
      <c r="E12" s="95" t="s">
        <v>100</v>
      </c>
      <c r="F12" s="95" t="s">
        <v>100</v>
      </c>
      <c r="G12" s="1057" t="s">
        <v>100</v>
      </c>
      <c r="H12" s="96" t="s">
        <v>100</v>
      </c>
      <c r="I12" s="96" t="s">
        <v>100</v>
      </c>
      <c r="J12" s="96" t="s">
        <v>100</v>
      </c>
      <c r="K12" s="96" t="s">
        <v>100</v>
      </c>
      <c r="L12" s="1058" t="s">
        <v>100</v>
      </c>
    </row>
    <row r="13" spans="1:12" ht="15">
      <c r="A13" s="39" t="s">
        <v>98</v>
      </c>
      <c r="B13" s="40" t="s">
        <v>23</v>
      </c>
      <c r="C13" s="94">
        <v>10304.146023731275</v>
      </c>
      <c r="D13" s="94">
        <v>10323.444200071666</v>
      </c>
      <c r="E13" s="95">
        <v>10510.228944205901</v>
      </c>
      <c r="F13" s="95">
        <v>10529.9130840731</v>
      </c>
      <c r="G13" s="1057">
        <v>-0.18693544486109417</v>
      </c>
      <c r="H13" s="96">
        <v>288.53417744580065</v>
      </c>
      <c r="I13" s="96">
        <v>0.60165114948056131</v>
      </c>
      <c r="J13" s="96">
        <v>6.4378514640294746</v>
      </c>
      <c r="K13" s="96">
        <v>29.428479519622559</v>
      </c>
      <c r="L13" s="1058">
        <v>6.895774336295446E-2</v>
      </c>
    </row>
    <row r="14" spans="1:12" ht="15.75" thickBot="1">
      <c r="A14" s="41" t="s">
        <v>112</v>
      </c>
      <c r="B14" s="42" t="s">
        <v>23</v>
      </c>
      <c r="C14" s="97">
        <v>12925.851252221677</v>
      </c>
      <c r="D14" s="97">
        <v>12971.584336873675</v>
      </c>
      <c r="E14" s="98">
        <v>13184.36827726611</v>
      </c>
      <c r="F14" s="98">
        <v>13231.01602361115</v>
      </c>
      <c r="G14" s="1059">
        <v>-0.35256359951340754</v>
      </c>
      <c r="H14" s="99">
        <v>289.19352743022131</v>
      </c>
      <c r="I14" s="99">
        <v>0.26716667433060726</v>
      </c>
      <c r="J14" s="99">
        <v>11.331368872220734</v>
      </c>
      <c r="K14" s="99">
        <v>22.281792837229254</v>
      </c>
      <c r="L14" s="1060">
        <v>1.0293020885813746</v>
      </c>
    </row>
    <row r="15" spans="1:12" ht="15" thickBot="1">
      <c r="A15" s="35"/>
      <c r="B15" s="43"/>
      <c r="C15" s="86"/>
      <c r="D15" s="86"/>
      <c r="E15" s="86"/>
      <c r="F15" s="86"/>
      <c r="G15" s="1051"/>
      <c r="H15" s="85"/>
      <c r="I15" s="85"/>
      <c r="J15" s="85"/>
      <c r="K15" s="85"/>
      <c r="L15" s="1052"/>
    </row>
    <row r="16" spans="1:12" ht="14.25">
      <c r="A16" s="44" t="s">
        <v>113</v>
      </c>
      <c r="B16" s="45" t="s">
        <v>25</v>
      </c>
      <c r="C16" s="100" t="s">
        <v>100</v>
      </c>
      <c r="D16" s="100" t="s">
        <v>100</v>
      </c>
      <c r="E16" s="101" t="s">
        <v>100</v>
      </c>
      <c r="F16" s="101" t="s">
        <v>100</v>
      </c>
      <c r="G16" s="1061" t="s">
        <v>100</v>
      </c>
      <c r="H16" s="102" t="s">
        <v>100</v>
      </c>
      <c r="I16" s="102" t="s">
        <v>100</v>
      </c>
      <c r="J16" s="103" t="s">
        <v>100</v>
      </c>
      <c r="K16" s="103" t="s">
        <v>100</v>
      </c>
      <c r="L16" s="1062" t="s">
        <v>100</v>
      </c>
    </row>
    <row r="17" spans="1:12" ht="15">
      <c r="A17" s="46" t="s">
        <v>113</v>
      </c>
      <c r="B17" s="47" t="s">
        <v>26</v>
      </c>
      <c r="C17" s="94" t="s">
        <v>100</v>
      </c>
      <c r="D17" s="94" t="s">
        <v>100</v>
      </c>
      <c r="E17" s="95" t="s">
        <v>100</v>
      </c>
      <c r="F17" s="95" t="s">
        <v>100</v>
      </c>
      <c r="G17" s="1057" t="s">
        <v>100</v>
      </c>
      <c r="H17" s="96" t="s">
        <v>100</v>
      </c>
      <c r="I17" s="96" t="s">
        <v>100</v>
      </c>
      <c r="J17" s="104" t="s">
        <v>100</v>
      </c>
      <c r="K17" s="104" t="s">
        <v>100</v>
      </c>
      <c r="L17" s="1063" t="s">
        <v>100</v>
      </c>
    </row>
    <row r="18" spans="1:12" ht="15">
      <c r="A18" s="46" t="s">
        <v>113</v>
      </c>
      <c r="B18" s="47" t="s">
        <v>27</v>
      </c>
      <c r="C18" s="94" t="s">
        <v>100</v>
      </c>
      <c r="D18" s="1278" t="s">
        <v>100</v>
      </c>
      <c r="E18" s="95" t="s">
        <v>100</v>
      </c>
      <c r="F18" s="95" t="s">
        <v>100</v>
      </c>
      <c r="G18" s="1057" t="s">
        <v>100</v>
      </c>
      <c r="H18" s="96" t="s">
        <v>100</v>
      </c>
      <c r="I18" s="96" t="s">
        <v>100</v>
      </c>
      <c r="J18" s="104" t="s">
        <v>100</v>
      </c>
      <c r="K18" s="104" t="s">
        <v>100</v>
      </c>
      <c r="L18" s="1063" t="s">
        <v>100</v>
      </c>
    </row>
    <row r="19" spans="1:12" ht="14.25">
      <c r="A19" s="44" t="s">
        <v>113</v>
      </c>
      <c r="B19" s="48" t="s">
        <v>28</v>
      </c>
      <c r="C19" s="105">
        <v>13010.151297852473</v>
      </c>
      <c r="D19" s="105">
        <v>12603.388581314879</v>
      </c>
      <c r="E19" s="106">
        <v>13270.354323809523</v>
      </c>
      <c r="F19" s="106">
        <v>12855.456352941177</v>
      </c>
      <c r="G19" s="1064">
        <v>3.227407565141954</v>
      </c>
      <c r="H19" s="107">
        <v>262.47500000000002</v>
      </c>
      <c r="I19" s="107">
        <v>-7.3617647058823383</v>
      </c>
      <c r="J19" s="108">
        <v>33.333333333333329</v>
      </c>
      <c r="K19" s="108">
        <v>2.144542140253056E-2</v>
      </c>
      <c r="L19" s="1065">
        <v>4.3660021027867521E-3</v>
      </c>
    </row>
    <row r="20" spans="1:12" ht="15">
      <c r="A20" s="46" t="s">
        <v>113</v>
      </c>
      <c r="B20" s="47" t="s">
        <v>29</v>
      </c>
      <c r="C20" s="94">
        <v>12826.349019607844</v>
      </c>
      <c r="D20" s="94" t="s">
        <v>254</v>
      </c>
      <c r="E20" s="95">
        <v>13082.876</v>
      </c>
      <c r="F20" s="95" t="s">
        <v>254</v>
      </c>
      <c r="G20" s="1057" t="s">
        <v>100</v>
      </c>
      <c r="H20" s="96">
        <v>263.3</v>
      </c>
      <c r="I20" s="96" t="s">
        <v>100</v>
      </c>
      <c r="J20" s="104" t="s">
        <v>100</v>
      </c>
      <c r="K20" s="104" t="s">
        <v>100</v>
      </c>
      <c r="L20" s="1063" t="s">
        <v>100</v>
      </c>
    </row>
    <row r="21" spans="1:12" ht="15">
      <c r="A21" s="46" t="s">
        <v>113</v>
      </c>
      <c r="B21" s="47" t="s">
        <v>30</v>
      </c>
      <c r="C21" s="94" t="s">
        <v>254</v>
      </c>
      <c r="D21" s="94" t="s">
        <v>254</v>
      </c>
      <c r="E21" s="95" t="s">
        <v>254</v>
      </c>
      <c r="F21" s="95" t="s">
        <v>254</v>
      </c>
      <c r="G21" s="1057" t="s">
        <v>100</v>
      </c>
      <c r="H21" s="96" t="s">
        <v>254</v>
      </c>
      <c r="I21" s="96" t="s">
        <v>100</v>
      </c>
      <c r="J21" s="104" t="s">
        <v>100</v>
      </c>
      <c r="K21" s="104" t="s">
        <v>254</v>
      </c>
      <c r="L21" s="1063" t="s">
        <v>100</v>
      </c>
    </row>
    <row r="22" spans="1:12" ht="14.25">
      <c r="A22" s="44" t="s">
        <v>113</v>
      </c>
      <c r="B22" s="48" t="s">
        <v>31</v>
      </c>
      <c r="C22" s="105">
        <v>11620.316480573709</v>
      </c>
      <c r="D22" s="105">
        <v>11559.447514750578</v>
      </c>
      <c r="E22" s="106">
        <v>11852.722810185183</v>
      </c>
      <c r="F22" s="106">
        <v>11790.636465045591</v>
      </c>
      <c r="G22" s="1064">
        <v>0.52657331369390603</v>
      </c>
      <c r="H22" s="107">
        <v>269.98749999999995</v>
      </c>
      <c r="I22" s="107">
        <v>14.898774964282438</v>
      </c>
      <c r="J22" s="108">
        <v>14.285714285714285</v>
      </c>
      <c r="K22" s="108">
        <v>8.5781685610122241E-2</v>
      </c>
      <c r="L22" s="1065">
        <v>6.0777288779844674E-3</v>
      </c>
    </row>
    <row r="23" spans="1:12" ht="15">
      <c r="A23" s="46" t="s">
        <v>113</v>
      </c>
      <c r="B23" s="47" t="s">
        <v>32</v>
      </c>
      <c r="C23" s="94">
        <v>11665.976470588235</v>
      </c>
      <c r="D23" s="94">
        <v>11686.419607843136</v>
      </c>
      <c r="E23" s="95">
        <v>11899.296</v>
      </c>
      <c r="F23" s="95">
        <v>11920.147999999999</v>
      </c>
      <c r="G23" s="1057">
        <v>-0.17493071394750262</v>
      </c>
      <c r="H23" s="96">
        <v>275.7</v>
      </c>
      <c r="I23" s="96">
        <v>23.300536672629693</v>
      </c>
      <c r="J23" s="104">
        <v>27.27272727272727</v>
      </c>
      <c r="K23" s="104">
        <v>7.5058974908856962E-2</v>
      </c>
      <c r="L23" s="1063">
        <v>1.2434437476463001E-2</v>
      </c>
    </row>
    <row r="24" spans="1:12" ht="15.75" thickBot="1">
      <c r="A24" s="49" t="s">
        <v>113</v>
      </c>
      <c r="B24" s="50" t="s">
        <v>33</v>
      </c>
      <c r="C24" s="109" t="s">
        <v>254</v>
      </c>
      <c r="D24" s="109">
        <v>11183.120588235293</v>
      </c>
      <c r="E24" s="110" t="s">
        <v>254</v>
      </c>
      <c r="F24" s="110">
        <v>11406.782999999999</v>
      </c>
      <c r="G24" s="1066" t="s">
        <v>100</v>
      </c>
      <c r="H24" s="104" t="s">
        <v>254</v>
      </c>
      <c r="I24" s="104" t="s">
        <v>100</v>
      </c>
      <c r="J24" s="104" t="s">
        <v>100</v>
      </c>
      <c r="K24" s="104" t="s">
        <v>254</v>
      </c>
      <c r="L24" s="1063" t="s">
        <v>100</v>
      </c>
    </row>
    <row r="25" spans="1:12" ht="15" thickBot="1">
      <c r="A25" s="35"/>
      <c r="B25" s="43"/>
      <c r="C25" s="86"/>
      <c r="D25" s="86"/>
      <c r="E25" s="86"/>
      <c r="F25" s="86"/>
      <c r="G25" s="1051"/>
      <c r="H25" s="85"/>
      <c r="I25" s="85"/>
      <c r="J25" s="85"/>
      <c r="K25" s="85"/>
      <c r="L25" s="1052"/>
    </row>
    <row r="26" spans="1:12" ht="14.25">
      <c r="A26" s="44" t="s">
        <v>114</v>
      </c>
      <c r="B26" s="45" t="s">
        <v>25</v>
      </c>
      <c r="C26" s="100">
        <v>13207.55634875272</v>
      </c>
      <c r="D26" s="100">
        <v>13186.334688801109</v>
      </c>
      <c r="E26" s="101">
        <v>13471.707475727775</v>
      </c>
      <c r="F26" s="101">
        <v>13450.061382577132</v>
      </c>
      <c r="G26" s="1061">
        <v>0.16093676106699725</v>
      </c>
      <c r="H26" s="102">
        <v>413.00501618122979</v>
      </c>
      <c r="I26" s="102">
        <v>-2.2179997352584873</v>
      </c>
      <c r="J26" s="103">
        <v>5.2810902896081773</v>
      </c>
      <c r="K26" s="103">
        <v>3.3133176066909713</v>
      </c>
      <c r="L26" s="1062">
        <v>-2.8555436292233782E-2</v>
      </c>
    </row>
    <row r="27" spans="1:12" ht="15">
      <c r="A27" s="46" t="s">
        <v>114</v>
      </c>
      <c r="B27" s="47" t="s">
        <v>26</v>
      </c>
      <c r="C27" s="94">
        <v>13242.020588235295</v>
      </c>
      <c r="D27" s="94">
        <v>13329.417647058823</v>
      </c>
      <c r="E27" s="95">
        <v>13506.861000000001</v>
      </c>
      <c r="F27" s="95">
        <v>13596.005999999999</v>
      </c>
      <c r="G27" s="1057">
        <v>-0.65567049617364548</v>
      </c>
      <c r="H27" s="96">
        <v>402.7</v>
      </c>
      <c r="I27" s="96">
        <v>-1.5644096797849019</v>
      </c>
      <c r="J27" s="104">
        <v>10.057471264367816</v>
      </c>
      <c r="K27" s="104">
        <v>2.0533990992923008</v>
      </c>
      <c r="L27" s="1063">
        <v>7.2186460522019047E-2</v>
      </c>
    </row>
    <row r="28" spans="1:12" ht="15">
      <c r="A28" s="46" t="s">
        <v>114</v>
      </c>
      <c r="B28" s="47" t="s">
        <v>27</v>
      </c>
      <c r="C28" s="94">
        <v>13154.928431372549</v>
      </c>
      <c r="D28" s="94">
        <v>12993.361764705882</v>
      </c>
      <c r="E28" s="95">
        <v>13418.027</v>
      </c>
      <c r="F28" s="95">
        <v>13253.228999999999</v>
      </c>
      <c r="G28" s="1057">
        <v>1.2434554628158971</v>
      </c>
      <c r="H28" s="96">
        <v>429.8</v>
      </c>
      <c r="I28" s="96">
        <v>-2.6941362916006288</v>
      </c>
      <c r="J28" s="104">
        <v>-1.6736401673640167</v>
      </c>
      <c r="K28" s="104">
        <v>1.2599185073986705</v>
      </c>
      <c r="L28" s="1063">
        <v>-0.10074189681425283</v>
      </c>
    </row>
    <row r="29" spans="1:12" ht="14.25">
      <c r="A29" s="44" t="s">
        <v>114</v>
      </c>
      <c r="B29" s="48" t="s">
        <v>28</v>
      </c>
      <c r="C29" s="105">
        <v>12867.356061634191</v>
      </c>
      <c r="D29" s="105">
        <v>12925.095188750602</v>
      </c>
      <c r="E29" s="106">
        <v>13124.703182866875</v>
      </c>
      <c r="F29" s="106">
        <v>13183.597092525613</v>
      </c>
      <c r="G29" s="1064">
        <v>-0.44672109778087749</v>
      </c>
      <c r="H29" s="107">
        <v>376.38615384615389</v>
      </c>
      <c r="I29" s="107">
        <v>-0.626429448055844</v>
      </c>
      <c r="J29" s="108">
        <v>3.0837004405286343</v>
      </c>
      <c r="K29" s="108">
        <v>12.545571520480378</v>
      </c>
      <c r="L29" s="1065">
        <v>-0.37785574965910307</v>
      </c>
    </row>
    <row r="30" spans="1:12" ht="15">
      <c r="A30" s="46" t="s">
        <v>114</v>
      </c>
      <c r="B30" s="47" t="s">
        <v>29</v>
      </c>
      <c r="C30" s="94">
        <v>12927.175490196078</v>
      </c>
      <c r="D30" s="94">
        <v>13024.51274509804</v>
      </c>
      <c r="E30" s="95">
        <v>13185.718999999999</v>
      </c>
      <c r="F30" s="95">
        <v>13285.003000000001</v>
      </c>
      <c r="G30" s="1057">
        <v>-0.74733893548990138</v>
      </c>
      <c r="H30" s="96">
        <v>364.1</v>
      </c>
      <c r="I30" s="96">
        <v>-0.30120481927709913</v>
      </c>
      <c r="J30" s="104">
        <v>17.68579492003763</v>
      </c>
      <c r="K30" s="104">
        <v>6.7070555436414327</v>
      </c>
      <c r="L30" s="1063">
        <v>0.65524797176554284</v>
      </c>
    </row>
    <row r="31" spans="1:12" ht="15">
      <c r="A31" s="46" t="s">
        <v>114</v>
      </c>
      <c r="B31" s="47" t="s">
        <v>30</v>
      </c>
      <c r="C31" s="94">
        <v>12803.284313725489</v>
      </c>
      <c r="D31" s="94">
        <v>12843.25588235294</v>
      </c>
      <c r="E31" s="95">
        <v>13059.35</v>
      </c>
      <c r="F31" s="95">
        <v>13100.120999999999</v>
      </c>
      <c r="G31" s="1057">
        <v>-0.31122613294945006</v>
      </c>
      <c r="H31" s="96">
        <v>390.5</v>
      </c>
      <c r="I31" s="96">
        <v>-5.119017148707157E-2</v>
      </c>
      <c r="J31" s="104">
        <v>-9.7763048881524437</v>
      </c>
      <c r="K31" s="104">
        <v>5.838515976838945</v>
      </c>
      <c r="L31" s="1063">
        <v>-1.0331037214246477</v>
      </c>
    </row>
    <row r="32" spans="1:12" ht="14.25">
      <c r="A32" s="44" t="s">
        <v>114</v>
      </c>
      <c r="B32" s="48" t="s">
        <v>31</v>
      </c>
      <c r="C32" s="105">
        <v>12446.777778843654</v>
      </c>
      <c r="D32" s="105">
        <v>12534.6014313</v>
      </c>
      <c r="E32" s="106">
        <v>12695.713334420527</v>
      </c>
      <c r="F32" s="106">
        <v>12785.293459926001</v>
      </c>
      <c r="G32" s="1064">
        <v>-0.70064974094065413</v>
      </c>
      <c r="H32" s="107">
        <v>334.39447852760736</v>
      </c>
      <c r="I32" s="107">
        <v>-0.22612811724301549</v>
      </c>
      <c r="J32" s="108">
        <v>6.1761158021712905</v>
      </c>
      <c r="K32" s="108">
        <v>23.595324898134248</v>
      </c>
      <c r="L32" s="1065">
        <v>-2.739434345116365E-3</v>
      </c>
    </row>
    <row r="33" spans="1:12" ht="15">
      <c r="A33" s="46" t="s">
        <v>114</v>
      </c>
      <c r="B33" s="47" t="s">
        <v>32</v>
      </c>
      <c r="C33" s="94">
        <v>12483.068627450979</v>
      </c>
      <c r="D33" s="94">
        <v>12555.08725490196</v>
      </c>
      <c r="E33" s="95">
        <v>12732.73</v>
      </c>
      <c r="F33" s="95">
        <v>12806.189</v>
      </c>
      <c r="G33" s="1057">
        <v>-0.57362108274366985</v>
      </c>
      <c r="H33" s="96">
        <v>323.3</v>
      </c>
      <c r="I33" s="96">
        <v>0.31026993484331367</v>
      </c>
      <c r="J33" s="104">
        <v>19.454072790294628</v>
      </c>
      <c r="K33" s="104">
        <v>14.781256701694186</v>
      </c>
      <c r="L33" s="1063">
        <v>1.6414901204246153</v>
      </c>
    </row>
    <row r="34" spans="1:12" ht="15.75" thickBot="1">
      <c r="A34" s="49" t="s">
        <v>114</v>
      </c>
      <c r="B34" s="50" t="s">
        <v>33</v>
      </c>
      <c r="C34" s="109">
        <v>12391.029411764706</v>
      </c>
      <c r="D34" s="109">
        <v>12510.983333333332</v>
      </c>
      <c r="E34" s="110">
        <v>12638.85</v>
      </c>
      <c r="F34" s="110">
        <v>12761.203</v>
      </c>
      <c r="G34" s="1066">
        <v>-0.95878891668755017</v>
      </c>
      <c r="H34" s="104">
        <v>353</v>
      </c>
      <c r="I34" s="104">
        <v>0.48391688015940471</v>
      </c>
      <c r="J34" s="104">
        <v>-10.506260206859009</v>
      </c>
      <c r="K34" s="104">
        <v>8.8140681964400596</v>
      </c>
      <c r="L34" s="1063">
        <v>-1.6442295547697334</v>
      </c>
    </row>
    <row r="35" spans="1:12" ht="15.75" thickBot="1">
      <c r="A35" s="51"/>
      <c r="B35" s="52"/>
      <c r="C35" s="111"/>
      <c r="D35" s="111"/>
      <c r="E35" s="111"/>
      <c r="F35" s="111"/>
      <c r="G35" s="1067"/>
      <c r="H35" s="112"/>
      <c r="I35" s="112"/>
      <c r="J35" s="112"/>
      <c r="K35" s="112"/>
      <c r="L35" s="1068"/>
    </row>
    <row r="36" spans="1:12" ht="15">
      <c r="A36" s="46" t="s">
        <v>115</v>
      </c>
      <c r="B36" s="53" t="s">
        <v>30</v>
      </c>
      <c r="C36" s="113">
        <v>12674.949019607844</v>
      </c>
      <c r="D36" s="113">
        <v>12808.826470588236</v>
      </c>
      <c r="E36" s="114">
        <v>12928.448</v>
      </c>
      <c r="F36" s="114">
        <v>13065.003000000001</v>
      </c>
      <c r="G36" s="1069">
        <v>-1.0451968514664733</v>
      </c>
      <c r="H36" s="115">
        <v>415.5</v>
      </c>
      <c r="I36" s="115">
        <v>2.9995042141794803</v>
      </c>
      <c r="J36" s="115">
        <v>0</v>
      </c>
      <c r="K36" s="115">
        <v>2.4769461719922798</v>
      </c>
      <c r="L36" s="1070">
        <v>-0.15328440016826672</v>
      </c>
    </row>
    <row r="37" spans="1:12" ht="15.75" thickBot="1">
      <c r="A37" s="49" t="s">
        <v>115</v>
      </c>
      <c r="B37" s="50" t="s">
        <v>33</v>
      </c>
      <c r="C37" s="109">
        <v>12378.238235294117</v>
      </c>
      <c r="D37" s="109">
        <v>12472.163725490196</v>
      </c>
      <c r="E37" s="110">
        <v>12625.803</v>
      </c>
      <c r="F37" s="110">
        <v>12721.607</v>
      </c>
      <c r="G37" s="1066">
        <v>-0.75308095903292793</v>
      </c>
      <c r="H37" s="104">
        <v>373</v>
      </c>
      <c r="I37" s="104">
        <v>1.0566242210782923</v>
      </c>
      <c r="J37" s="104">
        <v>-2.3450586264656614</v>
      </c>
      <c r="K37" s="104">
        <v>6.2513403388376574</v>
      </c>
      <c r="L37" s="1063">
        <v>-0.54626854246037837</v>
      </c>
    </row>
    <row r="38" spans="1:12" ht="15.75" thickBot="1">
      <c r="A38" s="51"/>
      <c r="B38" s="52"/>
      <c r="C38" s="111"/>
      <c r="D38" s="111"/>
      <c r="E38" s="111"/>
      <c r="F38" s="111"/>
      <c r="G38" s="1067"/>
      <c r="H38" s="112"/>
      <c r="I38" s="112"/>
      <c r="J38" s="112"/>
      <c r="K38" s="112"/>
      <c r="L38" s="1068"/>
    </row>
    <row r="39" spans="1:12" ht="14.25">
      <c r="A39" s="44" t="s">
        <v>116</v>
      </c>
      <c r="B39" s="45" t="s">
        <v>25</v>
      </c>
      <c r="C39" s="100" t="s">
        <v>100</v>
      </c>
      <c r="D39" s="100" t="s">
        <v>100</v>
      </c>
      <c r="E39" s="101" t="s">
        <v>100</v>
      </c>
      <c r="F39" s="101" t="s">
        <v>100</v>
      </c>
      <c r="G39" s="1061" t="s">
        <v>100</v>
      </c>
      <c r="H39" s="102" t="s">
        <v>100</v>
      </c>
      <c r="I39" s="102" t="s">
        <v>100</v>
      </c>
      <c r="J39" s="103" t="s">
        <v>100</v>
      </c>
      <c r="K39" s="103" t="s">
        <v>100</v>
      </c>
      <c r="L39" s="1062" t="s">
        <v>100</v>
      </c>
    </row>
    <row r="40" spans="1:12" ht="15">
      <c r="A40" s="39" t="s">
        <v>116</v>
      </c>
      <c r="B40" s="47" t="s">
        <v>26</v>
      </c>
      <c r="C40" s="94" t="s">
        <v>100</v>
      </c>
      <c r="D40" s="94" t="s">
        <v>100</v>
      </c>
      <c r="E40" s="95" t="s">
        <v>100</v>
      </c>
      <c r="F40" s="95" t="s">
        <v>100</v>
      </c>
      <c r="G40" s="1057" t="s">
        <v>100</v>
      </c>
      <c r="H40" s="96" t="s">
        <v>100</v>
      </c>
      <c r="I40" s="96" t="s">
        <v>100</v>
      </c>
      <c r="J40" s="104" t="s">
        <v>100</v>
      </c>
      <c r="K40" s="104" t="s">
        <v>100</v>
      </c>
      <c r="L40" s="1063" t="s">
        <v>100</v>
      </c>
    </row>
    <row r="41" spans="1:12" ht="15">
      <c r="A41" s="39" t="s">
        <v>116</v>
      </c>
      <c r="B41" s="47" t="s">
        <v>27</v>
      </c>
      <c r="C41" s="94" t="s">
        <v>100</v>
      </c>
      <c r="D41" s="94" t="s">
        <v>100</v>
      </c>
      <c r="E41" s="95" t="s">
        <v>100</v>
      </c>
      <c r="F41" s="95" t="s">
        <v>100</v>
      </c>
      <c r="G41" s="1057" t="s">
        <v>100</v>
      </c>
      <c r="H41" s="96" t="s">
        <v>100</v>
      </c>
      <c r="I41" s="96" t="s">
        <v>100</v>
      </c>
      <c r="J41" s="104" t="s">
        <v>100</v>
      </c>
      <c r="K41" s="104" t="s">
        <v>100</v>
      </c>
      <c r="L41" s="1063" t="s">
        <v>100</v>
      </c>
    </row>
    <row r="42" spans="1:12" ht="15">
      <c r="A42" s="39" t="s">
        <v>116</v>
      </c>
      <c r="B42" s="47" t="s">
        <v>34</v>
      </c>
      <c r="C42" s="94" t="s">
        <v>100</v>
      </c>
      <c r="D42" s="94" t="s">
        <v>100</v>
      </c>
      <c r="E42" s="95" t="s">
        <v>100</v>
      </c>
      <c r="F42" s="95" t="s">
        <v>100</v>
      </c>
      <c r="G42" s="1057" t="s">
        <v>100</v>
      </c>
      <c r="H42" s="96" t="s">
        <v>100</v>
      </c>
      <c r="I42" s="96" t="s">
        <v>100</v>
      </c>
      <c r="J42" s="104" t="s">
        <v>100</v>
      </c>
      <c r="K42" s="104" t="s">
        <v>100</v>
      </c>
      <c r="L42" s="1063" t="s">
        <v>100</v>
      </c>
    </row>
    <row r="43" spans="1:12" ht="14.25">
      <c r="A43" s="54" t="s">
        <v>116</v>
      </c>
      <c r="B43" s="48" t="s">
        <v>28</v>
      </c>
      <c r="C43" s="105" t="s">
        <v>100</v>
      </c>
      <c r="D43" s="105" t="s">
        <v>100</v>
      </c>
      <c r="E43" s="106" t="s">
        <v>100</v>
      </c>
      <c r="F43" s="106" t="s">
        <v>100</v>
      </c>
      <c r="G43" s="1064" t="s">
        <v>100</v>
      </c>
      <c r="H43" s="107" t="s">
        <v>100</v>
      </c>
      <c r="I43" s="107" t="s">
        <v>100</v>
      </c>
      <c r="J43" s="108" t="s">
        <v>100</v>
      </c>
      <c r="K43" s="108" t="s">
        <v>100</v>
      </c>
      <c r="L43" s="1065" t="s">
        <v>100</v>
      </c>
    </row>
    <row r="44" spans="1:12" ht="15">
      <c r="A44" s="39" t="s">
        <v>116</v>
      </c>
      <c r="B44" s="47" t="s">
        <v>30</v>
      </c>
      <c r="C44" s="94" t="s">
        <v>100</v>
      </c>
      <c r="D44" s="94" t="s">
        <v>100</v>
      </c>
      <c r="E44" s="95" t="s">
        <v>100</v>
      </c>
      <c r="F44" s="95" t="s">
        <v>100</v>
      </c>
      <c r="G44" s="1057" t="s">
        <v>100</v>
      </c>
      <c r="H44" s="96" t="s">
        <v>100</v>
      </c>
      <c r="I44" s="96" t="s">
        <v>100</v>
      </c>
      <c r="J44" s="104" t="s">
        <v>100</v>
      </c>
      <c r="K44" s="104" t="s">
        <v>100</v>
      </c>
      <c r="L44" s="1063" t="s">
        <v>100</v>
      </c>
    </row>
    <row r="45" spans="1:12" ht="15">
      <c r="A45" s="39" t="s">
        <v>116</v>
      </c>
      <c r="B45" s="47" t="s">
        <v>35</v>
      </c>
      <c r="C45" s="94" t="s">
        <v>100</v>
      </c>
      <c r="D45" s="94" t="s">
        <v>100</v>
      </c>
      <c r="E45" s="95" t="s">
        <v>100</v>
      </c>
      <c r="F45" s="95" t="s">
        <v>100</v>
      </c>
      <c r="G45" s="1057" t="s">
        <v>100</v>
      </c>
      <c r="H45" s="96" t="s">
        <v>100</v>
      </c>
      <c r="I45" s="96" t="s">
        <v>100</v>
      </c>
      <c r="J45" s="104" t="s">
        <v>100</v>
      </c>
      <c r="K45" s="104" t="s">
        <v>100</v>
      </c>
      <c r="L45" s="1063" t="s">
        <v>100</v>
      </c>
    </row>
    <row r="46" spans="1:12" ht="14.25">
      <c r="A46" s="54" t="s">
        <v>116</v>
      </c>
      <c r="B46" s="48" t="s">
        <v>31</v>
      </c>
      <c r="C46" s="105" t="s">
        <v>100</v>
      </c>
      <c r="D46" s="105" t="s">
        <v>100</v>
      </c>
      <c r="E46" s="106" t="s">
        <v>100</v>
      </c>
      <c r="F46" s="106" t="s">
        <v>100</v>
      </c>
      <c r="G46" s="1064" t="s">
        <v>100</v>
      </c>
      <c r="H46" s="107" t="s">
        <v>100</v>
      </c>
      <c r="I46" s="107" t="s">
        <v>100</v>
      </c>
      <c r="J46" s="108" t="s">
        <v>100</v>
      </c>
      <c r="K46" s="108" t="s">
        <v>100</v>
      </c>
      <c r="L46" s="1065" t="s">
        <v>100</v>
      </c>
    </row>
    <row r="47" spans="1:12" ht="15">
      <c r="A47" s="39" t="s">
        <v>116</v>
      </c>
      <c r="B47" s="47" t="s">
        <v>33</v>
      </c>
      <c r="C47" s="94" t="s">
        <v>100</v>
      </c>
      <c r="D47" s="94" t="s">
        <v>100</v>
      </c>
      <c r="E47" s="95" t="s">
        <v>100</v>
      </c>
      <c r="F47" s="95" t="s">
        <v>100</v>
      </c>
      <c r="G47" s="1057" t="s">
        <v>100</v>
      </c>
      <c r="H47" s="96" t="s">
        <v>100</v>
      </c>
      <c r="I47" s="96" t="s">
        <v>100</v>
      </c>
      <c r="J47" s="104" t="s">
        <v>100</v>
      </c>
      <c r="K47" s="104" t="s">
        <v>100</v>
      </c>
      <c r="L47" s="1063" t="s">
        <v>100</v>
      </c>
    </row>
    <row r="48" spans="1:12" ht="15.75" thickBot="1">
      <c r="A48" s="55" t="s">
        <v>116</v>
      </c>
      <c r="B48" s="47" t="s">
        <v>36</v>
      </c>
      <c r="C48" s="109" t="s">
        <v>100</v>
      </c>
      <c r="D48" s="109" t="s">
        <v>100</v>
      </c>
      <c r="E48" s="110" t="s">
        <v>100</v>
      </c>
      <c r="F48" s="110" t="s">
        <v>100</v>
      </c>
      <c r="G48" s="1066" t="s">
        <v>100</v>
      </c>
      <c r="H48" s="104" t="s">
        <v>100</v>
      </c>
      <c r="I48" s="104" t="s">
        <v>100</v>
      </c>
      <c r="J48" s="104" t="s">
        <v>100</v>
      </c>
      <c r="K48" s="104" t="s">
        <v>100</v>
      </c>
      <c r="L48" s="1063" t="s">
        <v>100</v>
      </c>
    </row>
    <row r="49" spans="1:12" ht="15.75" thickBot="1">
      <c r="A49" s="51"/>
      <c r="B49" s="52"/>
      <c r="C49" s="111"/>
      <c r="D49" s="111"/>
      <c r="E49" s="111"/>
      <c r="F49" s="111"/>
      <c r="G49" s="1067"/>
      <c r="H49" s="112"/>
      <c r="I49" s="112"/>
      <c r="J49" s="112"/>
      <c r="K49" s="112"/>
      <c r="L49" s="1068"/>
    </row>
    <row r="50" spans="1:12" ht="14.25">
      <c r="A50" s="44" t="s">
        <v>24</v>
      </c>
      <c r="B50" s="45" t="s">
        <v>28</v>
      </c>
      <c r="C50" s="100">
        <v>11223.815078269601</v>
      </c>
      <c r="D50" s="100">
        <v>11292.661239815412</v>
      </c>
      <c r="E50" s="101">
        <v>11448.291379834993</v>
      </c>
      <c r="F50" s="101">
        <v>11518.514464611721</v>
      </c>
      <c r="G50" s="1061">
        <v>-0.6096540052319579</v>
      </c>
      <c r="H50" s="102">
        <v>353.52992424242422</v>
      </c>
      <c r="I50" s="102">
        <v>1.0191728314864297</v>
      </c>
      <c r="J50" s="103">
        <v>22.222222222222221</v>
      </c>
      <c r="K50" s="103">
        <v>2.830795625134034</v>
      </c>
      <c r="L50" s="1062">
        <v>0.3713592459709254</v>
      </c>
    </row>
    <row r="51" spans="1:12" ht="15">
      <c r="A51" s="46" t="s">
        <v>24</v>
      </c>
      <c r="B51" s="47" t="s">
        <v>29</v>
      </c>
      <c r="C51" s="94">
        <v>10835.244117647058</v>
      </c>
      <c r="D51" s="94">
        <v>10991.456862745097</v>
      </c>
      <c r="E51" s="95">
        <v>11051.949000000001</v>
      </c>
      <c r="F51" s="95">
        <v>11211.286</v>
      </c>
      <c r="G51" s="1057">
        <v>-1.4212196531245347</v>
      </c>
      <c r="H51" s="96">
        <v>322.10000000000002</v>
      </c>
      <c r="I51" s="96">
        <v>-1.5887564925145092</v>
      </c>
      <c r="J51" s="104">
        <v>21.25</v>
      </c>
      <c r="K51" s="104">
        <v>0.52005146901136601</v>
      </c>
      <c r="L51" s="1063">
        <v>6.4600287684864421E-2</v>
      </c>
    </row>
    <row r="52" spans="1:12" ht="15">
      <c r="A52" s="46" t="s">
        <v>24</v>
      </c>
      <c r="B52" s="47" t="s">
        <v>30</v>
      </c>
      <c r="C52" s="94">
        <v>11241.325490196079</v>
      </c>
      <c r="D52" s="94">
        <v>11282.893137254901</v>
      </c>
      <c r="E52" s="95">
        <v>11466.152</v>
      </c>
      <c r="F52" s="95">
        <v>11508.550999999999</v>
      </c>
      <c r="G52" s="1057">
        <v>-0.36841301741634924</v>
      </c>
      <c r="H52" s="96">
        <v>349.1</v>
      </c>
      <c r="I52" s="96">
        <v>2.0163646990064392</v>
      </c>
      <c r="J52" s="104">
        <v>11.312217194570136</v>
      </c>
      <c r="K52" s="104">
        <v>1.3188934162556294</v>
      </c>
      <c r="L52" s="1063">
        <v>6.0709527841168676E-2</v>
      </c>
    </row>
    <row r="53" spans="1:12" ht="15">
      <c r="A53" s="46" t="s">
        <v>24</v>
      </c>
      <c r="B53" s="47" t="s">
        <v>35</v>
      </c>
      <c r="C53" s="94">
        <v>11376.750980392157</v>
      </c>
      <c r="D53" s="94">
        <v>11467.310784313724</v>
      </c>
      <c r="E53" s="95">
        <v>11604.286</v>
      </c>
      <c r="F53" s="95">
        <v>11696.656999999999</v>
      </c>
      <c r="G53" s="1057">
        <v>-0.78972137081560301</v>
      </c>
      <c r="H53" s="96">
        <v>375.9</v>
      </c>
      <c r="I53" s="96">
        <v>-0.26532236667551073</v>
      </c>
      <c r="J53" s="104">
        <v>41.221374045801525</v>
      </c>
      <c r="K53" s="104">
        <v>0.99185073986703831</v>
      </c>
      <c r="L53" s="1063">
        <v>0.24604943044489203</v>
      </c>
    </row>
    <row r="54" spans="1:12" ht="14.25">
      <c r="A54" s="44" t="s">
        <v>24</v>
      </c>
      <c r="B54" s="48" t="s">
        <v>31</v>
      </c>
      <c r="C54" s="105">
        <v>10657.095585745286</v>
      </c>
      <c r="D54" s="105">
        <v>10669.524166308227</v>
      </c>
      <c r="E54" s="106">
        <v>10870.237497460192</v>
      </c>
      <c r="F54" s="106">
        <v>10882.914649634391</v>
      </c>
      <c r="G54" s="1064">
        <v>-0.11648673707668239</v>
      </c>
      <c r="H54" s="107">
        <v>302.19031330842193</v>
      </c>
      <c r="I54" s="107">
        <v>0.59384091617506285</v>
      </c>
      <c r="J54" s="108">
        <v>2.7162680838500148</v>
      </c>
      <c r="K54" s="108">
        <v>18.652155264850954</v>
      </c>
      <c r="L54" s="1065">
        <v>-0.63050912455980779</v>
      </c>
    </row>
    <row r="55" spans="1:12" ht="15">
      <c r="A55" s="46" t="s">
        <v>24</v>
      </c>
      <c r="B55" s="47" t="s">
        <v>32</v>
      </c>
      <c r="C55" s="94">
        <v>10427.650980392156</v>
      </c>
      <c r="D55" s="94">
        <v>10444.093137254902</v>
      </c>
      <c r="E55" s="95">
        <v>10636.204</v>
      </c>
      <c r="F55" s="95">
        <v>10652.975</v>
      </c>
      <c r="G55" s="1057">
        <v>-0.15743020142261333</v>
      </c>
      <c r="H55" s="96">
        <v>279.2</v>
      </c>
      <c r="I55" s="96">
        <v>1.5272727272727231</v>
      </c>
      <c r="J55" s="104">
        <v>10.102739726027398</v>
      </c>
      <c r="K55" s="104">
        <v>6.8947029809135749</v>
      </c>
      <c r="L55" s="1063">
        <v>0.24511573354665206</v>
      </c>
    </row>
    <row r="56" spans="1:12" ht="15">
      <c r="A56" s="46" t="s">
        <v>24</v>
      </c>
      <c r="B56" s="47" t="s">
        <v>33</v>
      </c>
      <c r="C56" s="94">
        <v>10709.276470588235</v>
      </c>
      <c r="D56" s="94">
        <v>10733.863725490195</v>
      </c>
      <c r="E56" s="95">
        <v>10923.462</v>
      </c>
      <c r="F56" s="95">
        <v>10948.540999999999</v>
      </c>
      <c r="G56" s="1057">
        <v>-0.22906248421593089</v>
      </c>
      <c r="H56" s="96">
        <v>309.3</v>
      </c>
      <c r="I56" s="96">
        <v>0.81486310299869624</v>
      </c>
      <c r="J56" s="104">
        <v>-5.5140723721998857</v>
      </c>
      <c r="K56" s="104">
        <v>8.8194295517906927</v>
      </c>
      <c r="L56" s="1063">
        <v>-1.0923267818272979</v>
      </c>
    </row>
    <row r="57" spans="1:12" ht="15">
      <c r="A57" s="46" t="s">
        <v>24</v>
      </c>
      <c r="B57" s="47" t="s">
        <v>36</v>
      </c>
      <c r="C57" s="94">
        <v>10961.380392156863</v>
      </c>
      <c r="D57" s="94">
        <v>10904.174509803921</v>
      </c>
      <c r="E57" s="95">
        <v>11180.608</v>
      </c>
      <c r="F57" s="95">
        <v>11122.258</v>
      </c>
      <c r="G57" s="1057">
        <v>0.5246236870247063</v>
      </c>
      <c r="H57" s="96">
        <v>334.8</v>
      </c>
      <c r="I57" s="96">
        <v>-1.2971698113207479</v>
      </c>
      <c r="J57" s="104">
        <v>14.644351464435147</v>
      </c>
      <c r="K57" s="104">
        <v>2.9380227321466865</v>
      </c>
      <c r="L57" s="1063">
        <v>0.21670192372083985</v>
      </c>
    </row>
    <row r="58" spans="1:12" ht="14.25">
      <c r="A58" s="44" t="s">
        <v>24</v>
      </c>
      <c r="B58" s="48" t="s">
        <v>37</v>
      </c>
      <c r="C58" s="105">
        <v>8734.539411390424</v>
      </c>
      <c r="D58" s="105">
        <v>8717.0021520872779</v>
      </c>
      <c r="E58" s="106">
        <v>8909.2301996182323</v>
      </c>
      <c r="F58" s="106">
        <v>8891.3421951290238</v>
      </c>
      <c r="G58" s="1064">
        <v>0.20118452418812677</v>
      </c>
      <c r="H58" s="107">
        <v>233.3199730094467</v>
      </c>
      <c r="I58" s="107">
        <v>0.5704442190717397</v>
      </c>
      <c r="J58" s="108">
        <v>10.762331838565023</v>
      </c>
      <c r="K58" s="108">
        <v>7.9455286296375727</v>
      </c>
      <c r="L58" s="1065">
        <v>0.32810762195183418</v>
      </c>
    </row>
    <row r="59" spans="1:12" ht="15">
      <c r="A59" s="46" t="s">
        <v>24</v>
      </c>
      <c r="B59" s="47" t="s">
        <v>102</v>
      </c>
      <c r="C59" s="116">
        <v>8231.8754901960783</v>
      </c>
      <c r="D59" s="116">
        <v>8145.9323529411768</v>
      </c>
      <c r="E59" s="117">
        <v>8396.5130000000008</v>
      </c>
      <c r="F59" s="117">
        <v>8308.8510000000006</v>
      </c>
      <c r="G59" s="1071">
        <v>1.0550435914665006</v>
      </c>
      <c r="H59" s="118">
        <v>216</v>
      </c>
      <c r="I59" s="118">
        <v>0.79328044797012998</v>
      </c>
      <c r="J59" s="119">
        <v>-0.53120849933598935</v>
      </c>
      <c r="K59" s="119">
        <v>4.0156551576238471</v>
      </c>
      <c r="L59" s="1072">
        <v>-0.27127908661184907</v>
      </c>
    </row>
    <row r="60" spans="1:12" ht="15">
      <c r="A60" s="46" t="s">
        <v>24</v>
      </c>
      <c r="B60" s="47" t="s">
        <v>38</v>
      </c>
      <c r="C60" s="94">
        <v>9076.201960784314</v>
      </c>
      <c r="D60" s="94">
        <v>9080.0558823529409</v>
      </c>
      <c r="E60" s="95">
        <v>9257.7260000000006</v>
      </c>
      <c r="F60" s="95">
        <v>9261.6569999999992</v>
      </c>
      <c r="G60" s="1057">
        <v>-4.244380892100276E-2</v>
      </c>
      <c r="H60" s="96">
        <v>240.2</v>
      </c>
      <c r="I60" s="96">
        <v>-0.16625103906899655</v>
      </c>
      <c r="J60" s="104">
        <v>31.395348837209301</v>
      </c>
      <c r="K60" s="104">
        <v>3.0291657731074415</v>
      </c>
      <c r="L60" s="1063">
        <v>0.5811156734774956</v>
      </c>
    </row>
    <row r="61" spans="1:12" ht="15.75" thickBot="1">
      <c r="A61" s="46" t="s">
        <v>24</v>
      </c>
      <c r="B61" s="47" t="s">
        <v>39</v>
      </c>
      <c r="C61" s="94">
        <v>9458.5941176470587</v>
      </c>
      <c r="D61" s="94">
        <v>9914.3323529411773</v>
      </c>
      <c r="E61" s="95">
        <v>9647.7659999999996</v>
      </c>
      <c r="F61" s="95">
        <v>10112.619000000001</v>
      </c>
      <c r="G61" s="1057">
        <v>-4.596761729083247</v>
      </c>
      <c r="H61" s="96">
        <v>287.39999999999998</v>
      </c>
      <c r="I61" s="96">
        <v>-2.2781366882013074</v>
      </c>
      <c r="J61" s="104">
        <v>8.3870967741935498</v>
      </c>
      <c r="K61" s="104">
        <v>0.90070769890628344</v>
      </c>
      <c r="L61" s="1063">
        <v>1.827103508618666E-2</v>
      </c>
    </row>
    <row r="62" spans="1:12" ht="15.75" thickBot="1">
      <c r="A62" s="51"/>
      <c r="B62" s="52"/>
      <c r="C62" s="111"/>
      <c r="D62" s="111"/>
      <c r="E62" s="111"/>
      <c r="F62" s="111"/>
      <c r="G62" s="1067"/>
      <c r="H62" s="112"/>
      <c r="I62" s="112"/>
      <c r="J62" s="112"/>
      <c r="K62" s="112"/>
      <c r="L62" s="1068"/>
    </row>
    <row r="63" spans="1:12" ht="14.25">
      <c r="A63" s="44" t="s">
        <v>117</v>
      </c>
      <c r="B63" s="48" t="s">
        <v>25</v>
      </c>
      <c r="C63" s="105">
        <v>13694.686937712575</v>
      </c>
      <c r="D63" s="105">
        <v>13994.60566140885</v>
      </c>
      <c r="E63" s="106">
        <v>13968.580676466827</v>
      </c>
      <c r="F63" s="106">
        <v>14274.497774637028</v>
      </c>
      <c r="G63" s="1064">
        <v>-2.1431023563838121</v>
      </c>
      <c r="H63" s="107">
        <v>337.22068965517246</v>
      </c>
      <c r="I63" s="107">
        <v>-0.34286214570453666</v>
      </c>
      <c r="J63" s="108">
        <v>0.86956521739130432</v>
      </c>
      <c r="K63" s="108">
        <v>1.2438344413467723</v>
      </c>
      <c r="L63" s="1065">
        <v>-6.5587704966919791E-2</v>
      </c>
    </row>
    <row r="64" spans="1:12" ht="15">
      <c r="A64" s="46" t="s">
        <v>117</v>
      </c>
      <c r="B64" s="47" t="s">
        <v>26</v>
      </c>
      <c r="C64" s="94">
        <v>13622.800980392156</v>
      </c>
      <c r="D64" s="94">
        <v>14172.727450980392</v>
      </c>
      <c r="E64" s="95">
        <v>13895.257</v>
      </c>
      <c r="F64" s="95">
        <v>14456.182000000001</v>
      </c>
      <c r="G64" s="1057">
        <v>-3.8801738937708525</v>
      </c>
      <c r="H64" s="96">
        <v>317.60000000000002</v>
      </c>
      <c r="I64" s="96">
        <v>2.6502908855850182</v>
      </c>
      <c r="J64" s="104">
        <v>8.8235294117647065</v>
      </c>
      <c r="K64" s="104">
        <v>0.19837014797340768</v>
      </c>
      <c r="L64" s="1063">
        <v>4.8033959096445145E-3</v>
      </c>
    </row>
    <row r="65" spans="1:12" ht="15">
      <c r="A65" s="46" t="s">
        <v>117</v>
      </c>
      <c r="B65" s="47" t="s">
        <v>27</v>
      </c>
      <c r="C65" s="94">
        <v>13561.616666666667</v>
      </c>
      <c r="D65" s="94">
        <v>13918.773529411765</v>
      </c>
      <c r="E65" s="95">
        <v>13832.849</v>
      </c>
      <c r="F65" s="95">
        <v>14197.148999999999</v>
      </c>
      <c r="G65" s="1057">
        <v>-2.5660081471286897</v>
      </c>
      <c r="H65" s="96">
        <v>335.1</v>
      </c>
      <c r="I65" s="96">
        <v>-0.26785714285713608</v>
      </c>
      <c r="J65" s="104">
        <v>11.76470588235294</v>
      </c>
      <c r="K65" s="104">
        <v>0.81492601329616121</v>
      </c>
      <c r="L65" s="1063">
        <v>4.0659005041108531E-2</v>
      </c>
    </row>
    <row r="66" spans="1:12" ht="15">
      <c r="A66" s="46" t="s">
        <v>117</v>
      </c>
      <c r="B66" s="47" t="s">
        <v>34</v>
      </c>
      <c r="C66" s="94">
        <v>14184.843137254902</v>
      </c>
      <c r="D66" s="94">
        <v>14068.260784313725</v>
      </c>
      <c r="E66" s="95">
        <v>14468.54</v>
      </c>
      <c r="F66" s="95">
        <v>14349.626</v>
      </c>
      <c r="G66" s="1057">
        <v>0.82869058747594304</v>
      </c>
      <c r="H66" s="96">
        <v>361.6</v>
      </c>
      <c r="I66" s="96">
        <v>0.38867295946697228</v>
      </c>
      <c r="J66" s="104">
        <v>-28.333333333333332</v>
      </c>
      <c r="K66" s="104">
        <v>0.23053828007720351</v>
      </c>
      <c r="L66" s="1063">
        <v>-0.11105010591767267</v>
      </c>
    </row>
    <row r="67" spans="1:12" ht="14.25">
      <c r="A67" s="44" t="s">
        <v>117</v>
      </c>
      <c r="B67" s="48" t="s">
        <v>28</v>
      </c>
      <c r="C67" s="105">
        <v>13404.067151723821</v>
      </c>
      <c r="D67" s="105">
        <v>13431.395582403415</v>
      </c>
      <c r="E67" s="106">
        <v>13672.148494758298</v>
      </c>
      <c r="F67" s="106">
        <v>13700.023494051484</v>
      </c>
      <c r="G67" s="1064">
        <v>-0.20346679920139879</v>
      </c>
      <c r="H67" s="107">
        <v>307.9716207559257</v>
      </c>
      <c r="I67" s="107">
        <v>0.53078869202977286</v>
      </c>
      <c r="J67" s="108">
        <v>7.1379547014413181</v>
      </c>
      <c r="K67" s="108">
        <v>8.3690757023375522</v>
      </c>
      <c r="L67" s="1065">
        <v>7.4171062428643353E-2</v>
      </c>
    </row>
    <row r="68" spans="1:12" ht="15">
      <c r="A68" s="46" t="s">
        <v>117</v>
      </c>
      <c r="B68" s="47" t="s">
        <v>29</v>
      </c>
      <c r="C68" s="94">
        <v>13202.797058823528</v>
      </c>
      <c r="D68" s="94">
        <v>13485.344117647059</v>
      </c>
      <c r="E68" s="95">
        <v>13466.852999999999</v>
      </c>
      <c r="F68" s="95">
        <v>13755.050999999999</v>
      </c>
      <c r="G68" s="1057">
        <v>-2.0952157865499759</v>
      </c>
      <c r="H68" s="96">
        <v>280.8</v>
      </c>
      <c r="I68" s="96">
        <v>1.4450867052023122</v>
      </c>
      <c r="J68" s="104">
        <v>14.000000000000002</v>
      </c>
      <c r="K68" s="104">
        <v>1.2223890199442418</v>
      </c>
      <c r="L68" s="1063">
        <v>8.3761066627987768E-2</v>
      </c>
    </row>
    <row r="69" spans="1:12" ht="15">
      <c r="A69" s="46" t="s">
        <v>117</v>
      </c>
      <c r="B69" s="47" t="s">
        <v>30</v>
      </c>
      <c r="C69" s="94">
        <v>13462.155882352941</v>
      </c>
      <c r="D69" s="94">
        <v>13453.076470588236</v>
      </c>
      <c r="E69" s="95">
        <v>13731.398999999999</v>
      </c>
      <c r="F69" s="95">
        <v>13722.138000000001</v>
      </c>
      <c r="G69" s="1057">
        <v>6.7489483052849367E-2</v>
      </c>
      <c r="H69" s="96">
        <v>305.7</v>
      </c>
      <c r="I69" s="96">
        <v>0.39408866995073516</v>
      </c>
      <c r="J69" s="104">
        <v>14.37125748502994</v>
      </c>
      <c r="K69" s="104">
        <v>5.1200943598541704</v>
      </c>
      <c r="L69" s="1063">
        <v>0.3663226547588101</v>
      </c>
    </row>
    <row r="70" spans="1:12" ht="15">
      <c r="A70" s="46" t="s">
        <v>117</v>
      </c>
      <c r="B70" s="47" t="s">
        <v>35</v>
      </c>
      <c r="C70" s="94">
        <v>13371.436274509804</v>
      </c>
      <c r="D70" s="94">
        <v>13369.232352941177</v>
      </c>
      <c r="E70" s="95">
        <v>13638.865</v>
      </c>
      <c r="F70" s="95">
        <v>13636.617</v>
      </c>
      <c r="G70" s="1057">
        <v>1.6485027041527912E-2</v>
      </c>
      <c r="H70" s="96">
        <v>330.1</v>
      </c>
      <c r="I70" s="96">
        <v>1.8827160493827231</v>
      </c>
      <c r="J70" s="104">
        <v>-10.42654028436019</v>
      </c>
      <c r="K70" s="104">
        <v>2.0265923225391376</v>
      </c>
      <c r="L70" s="1063">
        <v>-0.37591265895815829</v>
      </c>
    </row>
    <row r="71" spans="1:12" ht="14.25">
      <c r="A71" s="44" t="s">
        <v>117</v>
      </c>
      <c r="B71" s="48" t="s">
        <v>31</v>
      </c>
      <c r="C71" s="105">
        <v>12474.729733743692</v>
      </c>
      <c r="D71" s="105">
        <v>12455.973326092859</v>
      </c>
      <c r="E71" s="106">
        <v>12724.224328418566</v>
      </c>
      <c r="F71" s="106">
        <v>12705.092792614716</v>
      </c>
      <c r="G71" s="1064">
        <v>0.150581629871849</v>
      </c>
      <c r="H71" s="107">
        <v>272.07338129496401</v>
      </c>
      <c r="I71" s="107">
        <v>0.75154108207606918</v>
      </c>
      <c r="J71" s="108">
        <v>15.49364613880743</v>
      </c>
      <c r="K71" s="108">
        <v>12.668882693544928</v>
      </c>
      <c r="L71" s="1065">
        <v>1.0207187311196506</v>
      </c>
    </row>
    <row r="72" spans="1:12" ht="15">
      <c r="A72" s="46" t="s">
        <v>117</v>
      </c>
      <c r="B72" s="47" t="s">
        <v>32</v>
      </c>
      <c r="C72" s="94">
        <v>12059.926470588234</v>
      </c>
      <c r="D72" s="94">
        <v>12112.649019607843</v>
      </c>
      <c r="E72" s="95">
        <v>12301.125</v>
      </c>
      <c r="F72" s="95">
        <v>12354.902</v>
      </c>
      <c r="G72" s="1057">
        <v>-0.43526852742336636</v>
      </c>
      <c r="H72" s="96">
        <v>245.5</v>
      </c>
      <c r="I72" s="96">
        <v>1.2371134020618557</v>
      </c>
      <c r="J72" s="104">
        <v>20.912547528517113</v>
      </c>
      <c r="K72" s="104">
        <v>3.4098220030023594</v>
      </c>
      <c r="L72" s="1063">
        <v>0.41523048578061195</v>
      </c>
    </row>
    <row r="73" spans="1:12" ht="15">
      <c r="A73" s="46" t="s">
        <v>117</v>
      </c>
      <c r="B73" s="47" t="s">
        <v>33</v>
      </c>
      <c r="C73" s="94">
        <v>12646.570588235294</v>
      </c>
      <c r="D73" s="94">
        <v>12589.741176470588</v>
      </c>
      <c r="E73" s="95">
        <v>12899.502</v>
      </c>
      <c r="F73" s="95">
        <v>12841.536</v>
      </c>
      <c r="G73" s="1057">
        <v>0.45139459952454558</v>
      </c>
      <c r="H73" s="96">
        <v>276.7</v>
      </c>
      <c r="I73" s="96">
        <v>0.76474872541877847</v>
      </c>
      <c r="J73" s="96">
        <v>11.726384364820847</v>
      </c>
      <c r="K73" s="96">
        <v>7.3557795410679816</v>
      </c>
      <c r="L73" s="1058">
        <v>0.36460390770618289</v>
      </c>
    </row>
    <row r="74" spans="1:12" ht="15.75" thickBot="1">
      <c r="A74" s="56" t="s">
        <v>117</v>
      </c>
      <c r="B74" s="57" t="s">
        <v>36</v>
      </c>
      <c r="C74" s="97">
        <v>12470.166666666666</v>
      </c>
      <c r="D74" s="97">
        <v>12440.932352941176</v>
      </c>
      <c r="E74" s="98">
        <v>12719.57</v>
      </c>
      <c r="F74" s="98">
        <v>12689.751</v>
      </c>
      <c r="G74" s="1059">
        <v>0.23498491026340473</v>
      </c>
      <c r="H74" s="99">
        <v>301.8</v>
      </c>
      <c r="I74" s="99">
        <v>0.43261231281198381</v>
      </c>
      <c r="J74" s="99">
        <v>21.575342465753426</v>
      </c>
      <c r="K74" s="99">
        <v>1.9032811494745874</v>
      </c>
      <c r="L74" s="1060">
        <v>0.24088433763285666</v>
      </c>
    </row>
    <row r="75" spans="1:12">
      <c r="A75" s="4"/>
      <c r="B75" s="4"/>
      <c r="C75" s="1275"/>
      <c r="D75" s="1275"/>
      <c r="E75" s="1275"/>
      <c r="F75" s="1275"/>
      <c r="G75" s="1276"/>
      <c r="H75" s="1276"/>
      <c r="I75" s="1276"/>
      <c r="J75" s="1276"/>
      <c r="K75" s="1276"/>
      <c r="L75" s="80"/>
    </row>
    <row r="76" spans="1:12" ht="13.5" thickBot="1">
      <c r="G76" s="80"/>
      <c r="H76" s="80"/>
      <c r="I76" s="80"/>
      <c r="J76" s="80"/>
      <c r="K76" s="80"/>
      <c r="L76" s="1277"/>
    </row>
    <row r="77" spans="1:12" ht="21" thickBot="1">
      <c r="A77" s="1021" t="s">
        <v>335</v>
      </c>
      <c r="B77" s="1012"/>
      <c r="C77" s="1012"/>
      <c r="D77" s="1012"/>
      <c r="E77" s="1012"/>
      <c r="F77" s="1012"/>
      <c r="G77" s="1154"/>
      <c r="H77" s="1154"/>
      <c r="I77" s="1154"/>
      <c r="J77" s="1154"/>
      <c r="K77" s="1154"/>
      <c r="L77" s="1155"/>
    </row>
    <row r="78" spans="1:12" ht="12.75" customHeight="1">
      <c r="A78" s="27"/>
      <c r="B78" s="28"/>
      <c r="C78" s="3" t="s">
        <v>9</v>
      </c>
      <c r="D78" s="3" t="s">
        <v>9</v>
      </c>
      <c r="E78" s="3"/>
      <c r="F78" s="3"/>
      <c r="G78" s="1013"/>
      <c r="H78" s="1309" t="s">
        <v>10</v>
      </c>
      <c r="I78" s="1310"/>
      <c r="J78" s="1044" t="s">
        <v>11</v>
      </c>
      <c r="K78" s="1014" t="s">
        <v>12</v>
      </c>
      <c r="L78" s="1015"/>
    </row>
    <row r="79" spans="1:12" ht="15.75" customHeight="1">
      <c r="A79" s="29" t="s">
        <v>13</v>
      </c>
      <c r="B79" s="30" t="s">
        <v>14</v>
      </c>
      <c r="C79" s="1016" t="s">
        <v>40</v>
      </c>
      <c r="D79" s="1016" t="s">
        <v>40</v>
      </c>
      <c r="E79" s="1017" t="s">
        <v>41</v>
      </c>
      <c r="F79" s="1018"/>
      <c r="G79" s="1045"/>
      <c r="H79" s="1307" t="s">
        <v>15</v>
      </c>
      <c r="I79" s="1308"/>
      <c r="J79" s="1046" t="s">
        <v>16</v>
      </c>
      <c r="K79" s="1019" t="s">
        <v>17</v>
      </c>
      <c r="L79" s="1020"/>
    </row>
    <row r="80" spans="1:12" ht="26.25" thickBot="1">
      <c r="A80" s="31" t="s">
        <v>18</v>
      </c>
      <c r="B80" s="32" t="s">
        <v>19</v>
      </c>
      <c r="C80" s="933" t="s">
        <v>465</v>
      </c>
      <c r="D80" s="933" t="s">
        <v>461</v>
      </c>
      <c r="E80" s="1009" t="s">
        <v>465</v>
      </c>
      <c r="F80" s="1010" t="s">
        <v>461</v>
      </c>
      <c r="G80" s="1043" t="s">
        <v>20</v>
      </c>
      <c r="H80" s="81" t="s">
        <v>465</v>
      </c>
      <c r="I80" s="947" t="s">
        <v>20</v>
      </c>
      <c r="J80" s="1047" t="s">
        <v>20</v>
      </c>
      <c r="K80" s="1011" t="s">
        <v>465</v>
      </c>
      <c r="L80" s="1048" t="s">
        <v>21</v>
      </c>
    </row>
    <row r="81" spans="1:12" ht="15" thickBot="1">
      <c r="A81" s="33" t="s">
        <v>22</v>
      </c>
      <c r="B81" s="34" t="s">
        <v>23</v>
      </c>
      <c r="C81" s="82">
        <v>12186.883626192335</v>
      </c>
      <c r="D81" s="82">
        <v>12281.232184237899</v>
      </c>
      <c r="E81" s="83">
        <v>12430.621298716182</v>
      </c>
      <c r="F81" s="687">
        <v>12526.856827922657</v>
      </c>
      <c r="G81" s="1049">
        <v>-0.76823364814039896</v>
      </c>
      <c r="H81" s="84">
        <v>322.9970344255496</v>
      </c>
      <c r="I81" s="84">
        <v>0.1017713560855714</v>
      </c>
      <c r="J81" s="85">
        <v>17.595415193269112</v>
      </c>
      <c r="K81" s="84">
        <v>100</v>
      </c>
      <c r="L81" s="1050" t="s">
        <v>23</v>
      </c>
    </row>
    <row r="82" spans="1:12" ht="15" thickBot="1">
      <c r="A82" s="35"/>
      <c r="B82" s="36"/>
      <c r="C82" s="86"/>
      <c r="D82" s="86"/>
      <c r="E82" s="86"/>
      <c r="F82" s="86"/>
      <c r="G82" s="1051"/>
      <c r="H82" s="85"/>
      <c r="I82" s="85"/>
      <c r="J82" s="85"/>
      <c r="K82" s="85"/>
      <c r="L82" s="1052"/>
    </row>
    <row r="83" spans="1:12" ht="15">
      <c r="A83" s="37" t="s">
        <v>108</v>
      </c>
      <c r="B83" s="38" t="s">
        <v>23</v>
      </c>
      <c r="C83" s="87">
        <v>11358.835681015702</v>
      </c>
      <c r="D83" s="87">
        <v>11780.857282913166</v>
      </c>
      <c r="E83" s="88">
        <v>11586.012394636016</v>
      </c>
      <c r="F83" s="88">
        <v>12016.47442857143</v>
      </c>
      <c r="G83" s="1053">
        <v>-3.582265634518464</v>
      </c>
      <c r="H83" s="89">
        <v>261.04000000000002</v>
      </c>
      <c r="I83" s="89">
        <v>6.5360677481889784</v>
      </c>
      <c r="J83" s="89">
        <v>25</v>
      </c>
      <c r="K83" s="89">
        <v>0.10369141435089176</v>
      </c>
      <c r="L83" s="1054">
        <v>6.1423349703284003E-3</v>
      </c>
    </row>
    <row r="84" spans="1:12" ht="15">
      <c r="A84" s="46" t="s">
        <v>109</v>
      </c>
      <c r="B84" s="90" t="s">
        <v>23</v>
      </c>
      <c r="C84" s="91">
        <v>12722.378061976257</v>
      </c>
      <c r="D84" s="91">
        <v>12837.914743444742</v>
      </c>
      <c r="E84" s="92">
        <v>12976.825623215782</v>
      </c>
      <c r="F84" s="92">
        <v>13094.673038313638</v>
      </c>
      <c r="G84" s="1055">
        <v>-0.89996454858435326</v>
      </c>
      <c r="H84" s="93">
        <v>351.64239548602211</v>
      </c>
      <c r="I84" s="93">
        <v>-1.1380991002674614</v>
      </c>
      <c r="J84" s="93">
        <v>21.767645221736416</v>
      </c>
      <c r="K84" s="93">
        <v>40.42928245541269</v>
      </c>
      <c r="L84" s="1056">
        <v>1.3852634333422102</v>
      </c>
    </row>
    <row r="85" spans="1:12" ht="15">
      <c r="A85" s="39" t="s">
        <v>110</v>
      </c>
      <c r="B85" s="40" t="s">
        <v>23</v>
      </c>
      <c r="C85" s="94">
        <v>12533.410635738011</v>
      </c>
      <c r="D85" s="94">
        <v>12565.765351677386</v>
      </c>
      <c r="E85" s="95">
        <v>12784.078848452771</v>
      </c>
      <c r="F85" s="95">
        <v>12817.080658710935</v>
      </c>
      <c r="G85" s="1057">
        <v>-0.25748305044592412</v>
      </c>
      <c r="H85" s="96">
        <v>387.38706624605675</v>
      </c>
      <c r="I85" s="96">
        <v>2.8647552162395717</v>
      </c>
      <c r="J85" s="96">
        <v>5.7842046718576192</v>
      </c>
      <c r="K85" s="96">
        <v>9.8610535047698047</v>
      </c>
      <c r="L85" s="1058">
        <v>-1.1010242906210017</v>
      </c>
    </row>
    <row r="86" spans="1:12" ht="15">
      <c r="A86" s="39" t="s">
        <v>111</v>
      </c>
      <c r="B86" s="40" t="s">
        <v>23</v>
      </c>
      <c r="C86" s="94" t="s">
        <v>100</v>
      </c>
      <c r="D86" s="94" t="s">
        <v>100</v>
      </c>
      <c r="E86" s="95" t="s">
        <v>100</v>
      </c>
      <c r="F86" s="95" t="s">
        <v>100</v>
      </c>
      <c r="G86" s="1057" t="s">
        <v>100</v>
      </c>
      <c r="H86" s="96" t="s">
        <v>100</v>
      </c>
      <c r="I86" s="96" t="s">
        <v>100</v>
      </c>
      <c r="J86" s="96" t="s">
        <v>100</v>
      </c>
      <c r="K86" s="96" t="s">
        <v>100</v>
      </c>
      <c r="L86" s="1058" t="s">
        <v>100</v>
      </c>
    </row>
    <row r="87" spans="1:12" ht="15">
      <c r="A87" s="39" t="s">
        <v>98</v>
      </c>
      <c r="B87" s="40" t="s">
        <v>23</v>
      </c>
      <c r="C87" s="94">
        <v>10277.395020430591</v>
      </c>
      <c r="D87" s="94">
        <v>10460.836330823342</v>
      </c>
      <c r="E87" s="95">
        <v>10482.942920839203</v>
      </c>
      <c r="F87" s="95">
        <v>10670.053057439809</v>
      </c>
      <c r="G87" s="1057">
        <v>-1.7536008077311427</v>
      </c>
      <c r="H87" s="96">
        <v>284.16797512631166</v>
      </c>
      <c r="I87" s="96">
        <v>0.27129461899432072</v>
      </c>
      <c r="J87" s="96">
        <v>12.113289760348584</v>
      </c>
      <c r="K87" s="96">
        <v>26.679800912484446</v>
      </c>
      <c r="L87" s="1058">
        <v>-1.3045912348146622</v>
      </c>
    </row>
    <row r="88" spans="1:12" ht="15.75" thickBot="1">
      <c r="A88" s="41" t="s">
        <v>112</v>
      </c>
      <c r="B88" s="42" t="s">
        <v>23</v>
      </c>
      <c r="C88" s="97">
        <v>13022.900133148163</v>
      </c>
      <c r="D88" s="97">
        <v>13161.616750908584</v>
      </c>
      <c r="E88" s="98">
        <v>13283.358135811126</v>
      </c>
      <c r="F88" s="98">
        <v>13424.849085926757</v>
      </c>
      <c r="G88" s="1059">
        <v>-1.0539481614281643</v>
      </c>
      <c r="H88" s="99">
        <v>290.25327905924922</v>
      </c>
      <c r="I88" s="99">
        <v>1.011644648393706</v>
      </c>
      <c r="J88" s="99">
        <v>23.038397328881469</v>
      </c>
      <c r="K88" s="99">
        <v>22.926171712982164</v>
      </c>
      <c r="L88" s="1060">
        <v>1.0142097571231226</v>
      </c>
    </row>
    <row r="89" spans="1:12" ht="15" thickBot="1">
      <c r="A89" s="35"/>
      <c r="B89" s="43"/>
      <c r="C89" s="86"/>
      <c r="D89" s="86"/>
      <c r="E89" s="86"/>
      <c r="F89" s="86"/>
      <c r="G89" s="1051"/>
      <c r="H89" s="85"/>
      <c r="I89" s="85"/>
      <c r="J89" s="85"/>
      <c r="K89" s="85"/>
      <c r="L89" s="1052"/>
    </row>
    <row r="90" spans="1:12" ht="14.25">
      <c r="A90" s="44" t="s">
        <v>113</v>
      </c>
      <c r="B90" s="45" t="s">
        <v>25</v>
      </c>
      <c r="C90" s="100" t="s">
        <v>100</v>
      </c>
      <c r="D90" s="100" t="s">
        <v>100</v>
      </c>
      <c r="E90" s="101" t="s">
        <v>100</v>
      </c>
      <c r="F90" s="101" t="s">
        <v>100</v>
      </c>
      <c r="G90" s="1061" t="s">
        <v>100</v>
      </c>
      <c r="H90" s="102" t="s">
        <v>100</v>
      </c>
      <c r="I90" s="102" t="s">
        <v>100</v>
      </c>
      <c r="J90" s="103" t="s">
        <v>100</v>
      </c>
      <c r="K90" s="103" t="s">
        <v>100</v>
      </c>
      <c r="L90" s="1062" t="s">
        <v>100</v>
      </c>
    </row>
    <row r="91" spans="1:12" ht="15">
      <c r="A91" s="46" t="s">
        <v>113</v>
      </c>
      <c r="B91" s="47" t="s">
        <v>26</v>
      </c>
      <c r="C91" s="94" t="s">
        <v>100</v>
      </c>
      <c r="D91" s="94" t="s">
        <v>100</v>
      </c>
      <c r="E91" s="95" t="s">
        <v>100</v>
      </c>
      <c r="F91" s="95" t="s">
        <v>100</v>
      </c>
      <c r="G91" s="1057" t="s">
        <v>100</v>
      </c>
      <c r="H91" s="96" t="s">
        <v>100</v>
      </c>
      <c r="I91" s="96" t="s">
        <v>100</v>
      </c>
      <c r="J91" s="104" t="s">
        <v>100</v>
      </c>
      <c r="K91" s="104" t="s">
        <v>100</v>
      </c>
      <c r="L91" s="1063" t="s">
        <v>100</v>
      </c>
    </row>
    <row r="92" spans="1:12" ht="15">
      <c r="A92" s="46" t="s">
        <v>113</v>
      </c>
      <c r="B92" s="47" t="s">
        <v>27</v>
      </c>
      <c r="C92" s="94" t="s">
        <v>100</v>
      </c>
      <c r="D92" s="1278" t="s">
        <v>100</v>
      </c>
      <c r="E92" s="95" t="s">
        <v>100</v>
      </c>
      <c r="F92" s="95" t="s">
        <v>100</v>
      </c>
      <c r="G92" s="1057" t="s">
        <v>100</v>
      </c>
      <c r="H92" s="96" t="s">
        <v>100</v>
      </c>
      <c r="I92" s="96" t="s">
        <v>100</v>
      </c>
      <c r="J92" s="104" t="s">
        <v>100</v>
      </c>
      <c r="K92" s="104" t="s">
        <v>100</v>
      </c>
      <c r="L92" s="1063" t="s">
        <v>100</v>
      </c>
    </row>
    <row r="93" spans="1:12" ht="14.25">
      <c r="A93" s="44" t="s">
        <v>113</v>
      </c>
      <c r="B93" s="48" t="s">
        <v>28</v>
      </c>
      <c r="C93" s="105" t="s">
        <v>254</v>
      </c>
      <c r="D93" s="105" t="s">
        <v>254</v>
      </c>
      <c r="E93" s="106" t="s">
        <v>254</v>
      </c>
      <c r="F93" s="106" t="s">
        <v>254</v>
      </c>
      <c r="G93" s="1064" t="s">
        <v>100</v>
      </c>
      <c r="H93" s="107" t="s">
        <v>254</v>
      </c>
      <c r="I93" s="107" t="s">
        <v>100</v>
      </c>
      <c r="J93" s="108" t="s">
        <v>100</v>
      </c>
      <c r="K93" s="108" t="s">
        <v>254</v>
      </c>
      <c r="L93" s="1065" t="s">
        <v>100</v>
      </c>
    </row>
    <row r="94" spans="1:12" ht="15">
      <c r="A94" s="46" t="s">
        <v>113</v>
      </c>
      <c r="B94" s="47" t="s">
        <v>29</v>
      </c>
      <c r="C94" s="94" t="s">
        <v>254</v>
      </c>
      <c r="D94" s="94" t="s">
        <v>254</v>
      </c>
      <c r="E94" s="95" t="s">
        <v>254</v>
      </c>
      <c r="F94" s="95" t="s">
        <v>254</v>
      </c>
      <c r="G94" s="1057" t="s">
        <v>100</v>
      </c>
      <c r="H94" s="96" t="s">
        <v>254</v>
      </c>
      <c r="I94" s="96" t="s">
        <v>100</v>
      </c>
      <c r="J94" s="104" t="s">
        <v>100</v>
      </c>
      <c r="K94" s="104" t="s">
        <v>254</v>
      </c>
      <c r="L94" s="1063" t="s">
        <v>100</v>
      </c>
    </row>
    <row r="95" spans="1:12" ht="15">
      <c r="A95" s="46" t="s">
        <v>113</v>
      </c>
      <c r="B95" s="47" t="s">
        <v>30</v>
      </c>
      <c r="C95" s="94" t="s">
        <v>100</v>
      </c>
      <c r="D95" s="94" t="s">
        <v>100</v>
      </c>
      <c r="E95" s="95" t="s">
        <v>100</v>
      </c>
      <c r="F95" s="95" t="s">
        <v>100</v>
      </c>
      <c r="G95" s="1057" t="s">
        <v>100</v>
      </c>
      <c r="H95" s="96" t="s">
        <v>100</v>
      </c>
      <c r="I95" s="96" t="s">
        <v>100</v>
      </c>
      <c r="J95" s="104" t="s">
        <v>100</v>
      </c>
      <c r="K95" s="104" t="s">
        <v>100</v>
      </c>
      <c r="L95" s="1063" t="s">
        <v>100</v>
      </c>
    </row>
    <row r="96" spans="1:12" ht="14.25">
      <c r="A96" s="44" t="s">
        <v>113</v>
      </c>
      <c r="B96" s="48" t="s">
        <v>31</v>
      </c>
      <c r="C96" s="105">
        <v>11146.079428741195</v>
      </c>
      <c r="D96" s="105">
        <v>11742.225593395253</v>
      </c>
      <c r="E96" s="106">
        <v>11369.001017316019</v>
      </c>
      <c r="F96" s="106">
        <v>11977.070105263158</v>
      </c>
      <c r="G96" s="1064">
        <v>-5.0769435479878426</v>
      </c>
      <c r="H96" s="107">
        <v>256.71111111111111</v>
      </c>
      <c r="I96" s="107">
        <v>5.0741303811120311</v>
      </c>
      <c r="J96" s="108">
        <v>28.571428571428569</v>
      </c>
      <c r="K96" s="108">
        <v>9.332227291580257E-2</v>
      </c>
      <c r="L96" s="1065">
        <v>7.9668284578096465E-3</v>
      </c>
    </row>
    <row r="97" spans="1:12" ht="15">
      <c r="A97" s="46" t="s">
        <v>113</v>
      </c>
      <c r="B97" s="47" t="s">
        <v>32</v>
      </c>
      <c r="C97" s="94">
        <v>11043.49705882353</v>
      </c>
      <c r="D97" s="94" t="s">
        <v>254</v>
      </c>
      <c r="E97" s="95">
        <v>11264.367</v>
      </c>
      <c r="F97" s="95" t="s">
        <v>254</v>
      </c>
      <c r="G97" s="1057" t="s">
        <v>100</v>
      </c>
      <c r="H97" s="96">
        <v>256.3</v>
      </c>
      <c r="I97" s="96" t="s">
        <v>100</v>
      </c>
      <c r="J97" s="104" t="s">
        <v>100</v>
      </c>
      <c r="K97" s="104" t="s">
        <v>100</v>
      </c>
      <c r="L97" s="1063" t="s">
        <v>100</v>
      </c>
    </row>
    <row r="98" spans="1:12" ht="15.75" thickBot="1">
      <c r="A98" s="49" t="s">
        <v>113</v>
      </c>
      <c r="B98" s="50" t="s">
        <v>33</v>
      </c>
      <c r="C98" s="109" t="s">
        <v>254</v>
      </c>
      <c r="D98" s="109" t="s">
        <v>254</v>
      </c>
      <c r="E98" s="110" t="s">
        <v>254</v>
      </c>
      <c r="F98" s="110" t="s">
        <v>254</v>
      </c>
      <c r="G98" s="1066" t="s">
        <v>100</v>
      </c>
      <c r="H98" s="104" t="s">
        <v>254</v>
      </c>
      <c r="I98" s="104" t="s">
        <v>100</v>
      </c>
      <c r="J98" s="104" t="s">
        <v>100</v>
      </c>
      <c r="K98" s="104" t="s">
        <v>254</v>
      </c>
      <c r="L98" s="1063" t="s">
        <v>100</v>
      </c>
    </row>
    <row r="99" spans="1:12" ht="15" thickBot="1">
      <c r="A99" s="35"/>
      <c r="B99" s="43"/>
      <c r="C99" s="86"/>
      <c r="D99" s="86"/>
      <c r="E99" s="86"/>
      <c r="F99" s="86"/>
      <c r="G99" s="1051"/>
      <c r="H99" s="85"/>
      <c r="I99" s="85"/>
      <c r="J99" s="85"/>
      <c r="K99" s="85"/>
      <c r="L99" s="1052"/>
    </row>
    <row r="100" spans="1:12" ht="14.25">
      <c r="A100" s="44" t="s">
        <v>114</v>
      </c>
      <c r="B100" s="45" t="s">
        <v>25</v>
      </c>
      <c r="C100" s="100">
        <v>13265.461078781393</v>
      </c>
      <c r="D100" s="100">
        <v>13169.914712259579</v>
      </c>
      <c r="E100" s="101">
        <v>13530.77030035702</v>
      </c>
      <c r="F100" s="101">
        <v>13433.31300650477</v>
      </c>
      <c r="G100" s="1061">
        <v>0.72548963762743535</v>
      </c>
      <c r="H100" s="102">
        <v>409.57264150943394</v>
      </c>
      <c r="I100" s="102">
        <v>-4.5331794680930706</v>
      </c>
      <c r="J100" s="103">
        <v>-1.3953488372093024</v>
      </c>
      <c r="K100" s="103">
        <v>2.1982579842389049</v>
      </c>
      <c r="L100" s="1062">
        <v>-0.42337352411373486</v>
      </c>
    </row>
    <row r="101" spans="1:12" ht="15">
      <c r="A101" s="46" t="s">
        <v>114</v>
      </c>
      <c r="B101" s="47" t="s">
        <v>26</v>
      </c>
      <c r="C101" s="94">
        <v>13351.820588235294</v>
      </c>
      <c r="D101" s="94">
        <v>13419.70882352941</v>
      </c>
      <c r="E101" s="95">
        <v>13618.857</v>
      </c>
      <c r="F101" s="95">
        <v>13688.102999999999</v>
      </c>
      <c r="G101" s="1057">
        <v>-0.5058845626746028</v>
      </c>
      <c r="H101" s="96">
        <v>397.5</v>
      </c>
      <c r="I101" s="96">
        <v>-3.4959941733430395</v>
      </c>
      <c r="J101" s="104">
        <v>16</v>
      </c>
      <c r="K101" s="104">
        <v>1.5035255080879302</v>
      </c>
      <c r="L101" s="1063">
        <v>-2.0678857233372039E-2</v>
      </c>
    </row>
    <row r="102" spans="1:12" ht="15">
      <c r="A102" s="46" t="s">
        <v>114</v>
      </c>
      <c r="B102" s="47" t="s">
        <v>27</v>
      </c>
      <c r="C102" s="94">
        <v>13094.931372549019</v>
      </c>
      <c r="D102" s="94">
        <v>12854.285294117646</v>
      </c>
      <c r="E102" s="95">
        <v>13356.83</v>
      </c>
      <c r="F102" s="95">
        <v>13111.370999999999</v>
      </c>
      <c r="G102" s="1057">
        <v>1.872107806269846</v>
      </c>
      <c r="H102" s="96">
        <v>435.7</v>
      </c>
      <c r="I102" s="96">
        <v>-3.7765017667844569</v>
      </c>
      <c r="J102" s="104">
        <v>-25.555555555555554</v>
      </c>
      <c r="K102" s="104">
        <v>0.69473247615097466</v>
      </c>
      <c r="L102" s="1063">
        <v>-0.40269466688036293</v>
      </c>
    </row>
    <row r="103" spans="1:12" ht="14.25">
      <c r="A103" s="44" t="s">
        <v>114</v>
      </c>
      <c r="B103" s="48" t="s">
        <v>28</v>
      </c>
      <c r="C103" s="105">
        <v>12934.117560160948</v>
      </c>
      <c r="D103" s="105">
        <v>13033.88278298468</v>
      </c>
      <c r="E103" s="106">
        <v>13192.799911364167</v>
      </c>
      <c r="F103" s="106">
        <v>13294.560438644374</v>
      </c>
      <c r="G103" s="1064">
        <v>-0.7654297992764848</v>
      </c>
      <c r="H103" s="107">
        <v>376.13548951048949</v>
      </c>
      <c r="I103" s="107">
        <v>-2.7931265468354755E-2</v>
      </c>
      <c r="J103" s="108">
        <v>14.057826520438685</v>
      </c>
      <c r="K103" s="108">
        <v>11.862297801742015</v>
      </c>
      <c r="L103" s="1065">
        <v>-0.36791802559611497</v>
      </c>
    </row>
    <row r="104" spans="1:12" ht="15">
      <c r="A104" s="46" t="s">
        <v>114</v>
      </c>
      <c r="B104" s="47" t="s">
        <v>29</v>
      </c>
      <c r="C104" s="94">
        <v>13028.23431372549</v>
      </c>
      <c r="D104" s="94">
        <v>13279.658823529411</v>
      </c>
      <c r="E104" s="95">
        <v>13288.799000000001</v>
      </c>
      <c r="F104" s="95">
        <v>13545.252</v>
      </c>
      <c r="G104" s="1057">
        <v>-1.8933054918431897</v>
      </c>
      <c r="H104" s="96">
        <v>366.4</v>
      </c>
      <c r="I104" s="96">
        <v>0.63169458939850442</v>
      </c>
      <c r="J104" s="104">
        <v>33.464566929133859</v>
      </c>
      <c r="K104" s="104">
        <v>7.030277892990461</v>
      </c>
      <c r="L104" s="1063">
        <v>0.83591135232468883</v>
      </c>
    </row>
    <row r="105" spans="1:12" ht="15">
      <c r="A105" s="46" t="s">
        <v>114</v>
      </c>
      <c r="B105" s="47" t="s">
        <v>30</v>
      </c>
      <c r="C105" s="94">
        <v>12805.544117647059</v>
      </c>
      <c r="D105" s="94">
        <v>12797.622549019608</v>
      </c>
      <c r="E105" s="95">
        <v>13061.655000000001</v>
      </c>
      <c r="F105" s="95">
        <v>13053.575000000001</v>
      </c>
      <c r="G105" s="1057">
        <v>6.1898751874485937E-2</v>
      </c>
      <c r="H105" s="96">
        <v>390.3</v>
      </c>
      <c r="I105" s="96">
        <v>0.41162850527399608</v>
      </c>
      <c r="J105" s="104">
        <v>-5.858585858585859</v>
      </c>
      <c r="K105" s="104">
        <v>4.8320199087515547</v>
      </c>
      <c r="L105" s="1063">
        <v>-1.203829377920802</v>
      </c>
    </row>
    <row r="106" spans="1:12" ht="14.25">
      <c r="A106" s="44" t="s">
        <v>114</v>
      </c>
      <c r="B106" s="48" t="s">
        <v>31</v>
      </c>
      <c r="C106" s="105">
        <v>12560.457267969721</v>
      </c>
      <c r="D106" s="105">
        <v>12681.682867310563</v>
      </c>
      <c r="E106" s="106">
        <v>12811.666413329116</v>
      </c>
      <c r="F106" s="106">
        <v>12935.316524656775</v>
      </c>
      <c r="G106" s="1064">
        <v>-0.95591098286587883</v>
      </c>
      <c r="H106" s="107">
        <v>335.79445536767599</v>
      </c>
      <c r="I106" s="107">
        <v>-0.46256448792220378</v>
      </c>
      <c r="J106" s="108">
        <v>28.175403225806448</v>
      </c>
      <c r="K106" s="108">
        <v>26.368726669431769</v>
      </c>
      <c r="L106" s="1065">
        <v>2.1765549830520605</v>
      </c>
    </row>
    <row r="107" spans="1:12" ht="15">
      <c r="A107" s="46" t="s">
        <v>114</v>
      </c>
      <c r="B107" s="47" t="s">
        <v>32</v>
      </c>
      <c r="C107" s="94">
        <v>12636.858823529412</v>
      </c>
      <c r="D107" s="94">
        <v>12816.035294117646</v>
      </c>
      <c r="E107" s="95">
        <v>12889.596</v>
      </c>
      <c r="F107" s="95">
        <v>13072.356</v>
      </c>
      <c r="G107" s="1057">
        <v>-1.3980647405869318</v>
      </c>
      <c r="H107" s="96">
        <v>325.60000000000002</v>
      </c>
      <c r="I107" s="96">
        <v>-0.48899755501221454</v>
      </c>
      <c r="J107" s="104">
        <v>47.639484978540771</v>
      </c>
      <c r="K107" s="104">
        <v>17.834923268353382</v>
      </c>
      <c r="L107" s="1063">
        <v>3.6293385835588445</v>
      </c>
    </row>
    <row r="108" spans="1:12" ht="15.75" thickBot="1">
      <c r="A108" s="49" t="s">
        <v>114</v>
      </c>
      <c r="B108" s="50" t="s">
        <v>33</v>
      </c>
      <c r="C108" s="109">
        <v>12414.883333333333</v>
      </c>
      <c r="D108" s="109">
        <v>12503.937254901961</v>
      </c>
      <c r="E108" s="110">
        <v>12663.181</v>
      </c>
      <c r="F108" s="110">
        <v>12754.016</v>
      </c>
      <c r="G108" s="1066">
        <v>-0.71220704129584855</v>
      </c>
      <c r="H108" s="104">
        <v>357.1</v>
      </c>
      <c r="I108" s="104">
        <v>1.5065378055713505</v>
      </c>
      <c r="J108" s="104">
        <v>0.48840048840048839</v>
      </c>
      <c r="K108" s="104">
        <v>8.5338034010783907</v>
      </c>
      <c r="L108" s="1063">
        <v>-1.4527836005067822</v>
      </c>
    </row>
    <row r="109" spans="1:12" ht="15.75" thickBot="1">
      <c r="A109" s="51"/>
      <c r="B109" s="52"/>
      <c r="C109" s="111"/>
      <c r="D109" s="111"/>
      <c r="E109" s="111"/>
      <c r="F109" s="111"/>
      <c r="G109" s="1067"/>
      <c r="H109" s="112"/>
      <c r="I109" s="112"/>
      <c r="J109" s="112"/>
      <c r="K109" s="112"/>
      <c r="L109" s="1068"/>
    </row>
    <row r="110" spans="1:12" ht="15">
      <c r="A110" s="46" t="s">
        <v>115</v>
      </c>
      <c r="B110" s="53" t="s">
        <v>30</v>
      </c>
      <c r="C110" s="113">
        <v>12710.272549019606</v>
      </c>
      <c r="D110" s="113">
        <v>12791.318627450981</v>
      </c>
      <c r="E110" s="114">
        <v>12964.477999999999</v>
      </c>
      <c r="F110" s="114">
        <v>13047.145</v>
      </c>
      <c r="G110" s="1069">
        <v>-0.63360221719005405</v>
      </c>
      <c r="H110" s="115">
        <v>420.9</v>
      </c>
      <c r="I110" s="115">
        <v>5.2249999999999943</v>
      </c>
      <c r="J110" s="115">
        <v>-0.36900369003690037</v>
      </c>
      <c r="K110" s="115">
        <v>2.7996681874740772</v>
      </c>
      <c r="L110" s="1070">
        <v>-0.50480687654250644</v>
      </c>
    </row>
    <row r="111" spans="1:12" ht="15.75" thickBot="1">
      <c r="A111" s="49" t="s">
        <v>115</v>
      </c>
      <c r="B111" s="50" t="s">
        <v>33</v>
      </c>
      <c r="C111" s="109">
        <v>12454.52843137255</v>
      </c>
      <c r="D111" s="109">
        <v>12459.540196078431</v>
      </c>
      <c r="E111" s="110">
        <v>12703.619000000001</v>
      </c>
      <c r="F111" s="110">
        <v>12708.731</v>
      </c>
      <c r="G111" s="1066">
        <v>-4.0224315079130803E-2</v>
      </c>
      <c r="H111" s="104">
        <v>374.1</v>
      </c>
      <c r="I111" s="104">
        <v>2.0736698499317932</v>
      </c>
      <c r="J111" s="104">
        <v>8.4394904458598727</v>
      </c>
      <c r="K111" s="104">
        <v>7.0613853172957279</v>
      </c>
      <c r="L111" s="1063">
        <v>-0.59621741407849527</v>
      </c>
    </row>
    <row r="112" spans="1:12" ht="15.75" thickBot="1">
      <c r="A112" s="51"/>
      <c r="B112" s="52"/>
      <c r="C112" s="111"/>
      <c r="D112" s="111"/>
      <c r="E112" s="111"/>
      <c r="F112" s="111"/>
      <c r="G112" s="1067"/>
      <c r="H112" s="112"/>
      <c r="I112" s="112"/>
      <c r="J112" s="112"/>
      <c r="K112" s="112"/>
      <c r="L112" s="1068"/>
    </row>
    <row r="113" spans="1:12" ht="14.25">
      <c r="A113" s="44" t="s">
        <v>116</v>
      </c>
      <c r="B113" s="45" t="s">
        <v>25</v>
      </c>
      <c r="C113" s="100" t="s">
        <v>100</v>
      </c>
      <c r="D113" s="100" t="s">
        <v>100</v>
      </c>
      <c r="E113" s="101" t="s">
        <v>100</v>
      </c>
      <c r="F113" s="101" t="s">
        <v>100</v>
      </c>
      <c r="G113" s="1061" t="s">
        <v>100</v>
      </c>
      <c r="H113" s="102" t="s">
        <v>100</v>
      </c>
      <c r="I113" s="102" t="s">
        <v>100</v>
      </c>
      <c r="J113" s="103" t="s">
        <v>100</v>
      </c>
      <c r="K113" s="103" t="s">
        <v>100</v>
      </c>
      <c r="L113" s="1062" t="s">
        <v>100</v>
      </c>
    </row>
    <row r="114" spans="1:12" ht="15">
      <c r="A114" s="39" t="s">
        <v>116</v>
      </c>
      <c r="B114" s="47" t="s">
        <v>26</v>
      </c>
      <c r="C114" s="94" t="s">
        <v>100</v>
      </c>
      <c r="D114" s="94" t="s">
        <v>100</v>
      </c>
      <c r="E114" s="95" t="s">
        <v>100</v>
      </c>
      <c r="F114" s="95" t="s">
        <v>100</v>
      </c>
      <c r="G114" s="1057" t="s">
        <v>100</v>
      </c>
      <c r="H114" s="96" t="s">
        <v>100</v>
      </c>
      <c r="I114" s="96" t="s">
        <v>100</v>
      </c>
      <c r="J114" s="104" t="s">
        <v>100</v>
      </c>
      <c r="K114" s="104" t="s">
        <v>100</v>
      </c>
      <c r="L114" s="1063" t="s">
        <v>100</v>
      </c>
    </row>
    <row r="115" spans="1:12" ht="15">
      <c r="A115" s="39" t="s">
        <v>116</v>
      </c>
      <c r="B115" s="47" t="s">
        <v>27</v>
      </c>
      <c r="C115" s="94" t="s">
        <v>100</v>
      </c>
      <c r="D115" s="94" t="s">
        <v>100</v>
      </c>
      <c r="E115" s="95" t="s">
        <v>100</v>
      </c>
      <c r="F115" s="95" t="s">
        <v>100</v>
      </c>
      <c r="G115" s="1057" t="s">
        <v>100</v>
      </c>
      <c r="H115" s="96" t="s">
        <v>100</v>
      </c>
      <c r="I115" s="96" t="s">
        <v>100</v>
      </c>
      <c r="J115" s="104" t="s">
        <v>100</v>
      </c>
      <c r="K115" s="104" t="s">
        <v>100</v>
      </c>
      <c r="L115" s="1063" t="s">
        <v>100</v>
      </c>
    </row>
    <row r="116" spans="1:12" ht="15">
      <c r="A116" s="39" t="s">
        <v>116</v>
      </c>
      <c r="B116" s="47" t="s">
        <v>34</v>
      </c>
      <c r="C116" s="94" t="s">
        <v>100</v>
      </c>
      <c r="D116" s="94" t="s">
        <v>100</v>
      </c>
      <c r="E116" s="95" t="s">
        <v>100</v>
      </c>
      <c r="F116" s="95" t="s">
        <v>100</v>
      </c>
      <c r="G116" s="1057" t="s">
        <v>100</v>
      </c>
      <c r="H116" s="96" t="s">
        <v>100</v>
      </c>
      <c r="I116" s="96" t="s">
        <v>100</v>
      </c>
      <c r="J116" s="104" t="s">
        <v>100</v>
      </c>
      <c r="K116" s="104" t="s">
        <v>100</v>
      </c>
      <c r="L116" s="1063" t="s">
        <v>100</v>
      </c>
    </row>
    <row r="117" spans="1:12" ht="14.25">
      <c r="A117" s="54" t="s">
        <v>116</v>
      </c>
      <c r="B117" s="48" t="s">
        <v>28</v>
      </c>
      <c r="C117" s="105" t="s">
        <v>100</v>
      </c>
      <c r="D117" s="105" t="s">
        <v>100</v>
      </c>
      <c r="E117" s="106" t="s">
        <v>100</v>
      </c>
      <c r="F117" s="106" t="s">
        <v>100</v>
      </c>
      <c r="G117" s="1064" t="s">
        <v>100</v>
      </c>
      <c r="H117" s="107" t="s">
        <v>100</v>
      </c>
      <c r="I117" s="107" t="s">
        <v>100</v>
      </c>
      <c r="J117" s="108" t="s">
        <v>100</v>
      </c>
      <c r="K117" s="108" t="s">
        <v>100</v>
      </c>
      <c r="L117" s="1065" t="s">
        <v>100</v>
      </c>
    </row>
    <row r="118" spans="1:12" ht="15">
      <c r="A118" s="39" t="s">
        <v>116</v>
      </c>
      <c r="B118" s="47" t="s">
        <v>30</v>
      </c>
      <c r="C118" s="94" t="s">
        <v>100</v>
      </c>
      <c r="D118" s="94" t="s">
        <v>100</v>
      </c>
      <c r="E118" s="95" t="s">
        <v>100</v>
      </c>
      <c r="F118" s="95" t="s">
        <v>100</v>
      </c>
      <c r="G118" s="1057" t="s">
        <v>100</v>
      </c>
      <c r="H118" s="96" t="s">
        <v>100</v>
      </c>
      <c r="I118" s="96" t="s">
        <v>100</v>
      </c>
      <c r="J118" s="104" t="s">
        <v>100</v>
      </c>
      <c r="K118" s="104" t="s">
        <v>100</v>
      </c>
      <c r="L118" s="1063" t="s">
        <v>100</v>
      </c>
    </row>
    <row r="119" spans="1:12" ht="15">
      <c r="A119" s="39" t="s">
        <v>116</v>
      </c>
      <c r="B119" s="47" t="s">
        <v>35</v>
      </c>
      <c r="C119" s="94" t="s">
        <v>100</v>
      </c>
      <c r="D119" s="94" t="s">
        <v>100</v>
      </c>
      <c r="E119" s="95" t="s">
        <v>100</v>
      </c>
      <c r="F119" s="95" t="s">
        <v>100</v>
      </c>
      <c r="G119" s="1057" t="s">
        <v>100</v>
      </c>
      <c r="H119" s="96" t="s">
        <v>100</v>
      </c>
      <c r="I119" s="96" t="s">
        <v>100</v>
      </c>
      <c r="J119" s="104" t="s">
        <v>100</v>
      </c>
      <c r="K119" s="104" t="s">
        <v>100</v>
      </c>
      <c r="L119" s="1063" t="s">
        <v>100</v>
      </c>
    </row>
    <row r="120" spans="1:12" ht="14.25">
      <c r="A120" s="54" t="s">
        <v>116</v>
      </c>
      <c r="B120" s="48" t="s">
        <v>31</v>
      </c>
      <c r="C120" s="105" t="s">
        <v>100</v>
      </c>
      <c r="D120" s="105" t="s">
        <v>100</v>
      </c>
      <c r="E120" s="106" t="s">
        <v>100</v>
      </c>
      <c r="F120" s="106" t="s">
        <v>100</v>
      </c>
      <c r="G120" s="1064" t="s">
        <v>100</v>
      </c>
      <c r="H120" s="107" t="s">
        <v>100</v>
      </c>
      <c r="I120" s="107" t="s">
        <v>100</v>
      </c>
      <c r="J120" s="108" t="s">
        <v>100</v>
      </c>
      <c r="K120" s="108" t="s">
        <v>100</v>
      </c>
      <c r="L120" s="1065" t="s">
        <v>100</v>
      </c>
    </row>
    <row r="121" spans="1:12" ht="15">
      <c r="A121" s="39" t="s">
        <v>116</v>
      </c>
      <c r="B121" s="47" t="s">
        <v>33</v>
      </c>
      <c r="C121" s="94" t="s">
        <v>100</v>
      </c>
      <c r="D121" s="94" t="s">
        <v>100</v>
      </c>
      <c r="E121" s="95" t="s">
        <v>100</v>
      </c>
      <c r="F121" s="95" t="s">
        <v>100</v>
      </c>
      <c r="G121" s="1057" t="s">
        <v>100</v>
      </c>
      <c r="H121" s="96" t="s">
        <v>100</v>
      </c>
      <c r="I121" s="96" t="s">
        <v>100</v>
      </c>
      <c r="J121" s="104" t="s">
        <v>100</v>
      </c>
      <c r="K121" s="104" t="s">
        <v>100</v>
      </c>
      <c r="L121" s="1063" t="s">
        <v>100</v>
      </c>
    </row>
    <row r="122" spans="1:12" ht="15.75" thickBot="1">
      <c r="A122" s="55" t="s">
        <v>116</v>
      </c>
      <c r="B122" s="47" t="s">
        <v>36</v>
      </c>
      <c r="C122" s="109" t="s">
        <v>100</v>
      </c>
      <c r="D122" s="109" t="s">
        <v>100</v>
      </c>
      <c r="E122" s="110" t="s">
        <v>100</v>
      </c>
      <c r="F122" s="110" t="s">
        <v>100</v>
      </c>
      <c r="G122" s="1066" t="s">
        <v>100</v>
      </c>
      <c r="H122" s="104" t="s">
        <v>100</v>
      </c>
      <c r="I122" s="104" t="s">
        <v>100</v>
      </c>
      <c r="J122" s="104" t="s">
        <v>100</v>
      </c>
      <c r="K122" s="104" t="s">
        <v>100</v>
      </c>
      <c r="L122" s="1063" t="s">
        <v>100</v>
      </c>
    </row>
    <row r="123" spans="1:12" ht="15.75" thickBot="1">
      <c r="A123" s="51"/>
      <c r="B123" s="52"/>
      <c r="C123" s="111"/>
      <c r="D123" s="111"/>
      <c r="E123" s="111"/>
      <c r="F123" s="111"/>
      <c r="G123" s="1067"/>
      <c r="H123" s="112"/>
      <c r="I123" s="112"/>
      <c r="J123" s="112"/>
      <c r="K123" s="112"/>
      <c r="L123" s="1068"/>
    </row>
    <row r="124" spans="1:12" ht="14.25">
      <c r="A124" s="44" t="s">
        <v>24</v>
      </c>
      <c r="B124" s="45" t="s">
        <v>28</v>
      </c>
      <c r="C124" s="100">
        <v>11326.592814927388</v>
      </c>
      <c r="D124" s="100">
        <v>11178.773599412378</v>
      </c>
      <c r="E124" s="101">
        <v>11553.124671225936</v>
      </c>
      <c r="F124" s="101">
        <v>11402.349071400626</v>
      </c>
      <c r="G124" s="1061">
        <v>1.3223205050219515</v>
      </c>
      <c r="H124" s="102">
        <v>352.51130952380953</v>
      </c>
      <c r="I124" s="102">
        <v>2.7442281769978867</v>
      </c>
      <c r="J124" s="103">
        <v>12.751677852348994</v>
      </c>
      <c r="K124" s="103">
        <v>1.7420157610949814</v>
      </c>
      <c r="L124" s="1062">
        <v>-7.4835842368010885E-2</v>
      </c>
    </row>
    <row r="125" spans="1:12" ht="15">
      <c r="A125" s="46" t="s">
        <v>24</v>
      </c>
      <c r="B125" s="47" t="s">
        <v>29</v>
      </c>
      <c r="C125" s="94">
        <v>11187.411764705883</v>
      </c>
      <c r="D125" s="94">
        <v>11075.76274509804</v>
      </c>
      <c r="E125" s="95">
        <v>11411.16</v>
      </c>
      <c r="F125" s="95">
        <v>11297.278</v>
      </c>
      <c r="G125" s="1057">
        <v>1.0080481333645115</v>
      </c>
      <c r="H125" s="96">
        <v>321.8</v>
      </c>
      <c r="I125" s="96">
        <v>-0.64834825563444454</v>
      </c>
      <c r="J125" s="104">
        <v>21.739130434782609</v>
      </c>
      <c r="K125" s="104">
        <v>0.29033596018249691</v>
      </c>
      <c r="L125" s="1063">
        <v>9.8823569633773034E-3</v>
      </c>
    </row>
    <row r="126" spans="1:12" ht="15">
      <c r="A126" s="46" t="s">
        <v>24</v>
      </c>
      <c r="B126" s="47" t="s">
        <v>30</v>
      </c>
      <c r="C126" s="94">
        <v>11298.724509803922</v>
      </c>
      <c r="D126" s="94">
        <v>11162.573529411766</v>
      </c>
      <c r="E126" s="95">
        <v>11524.699000000001</v>
      </c>
      <c r="F126" s="95">
        <v>11385.825000000001</v>
      </c>
      <c r="G126" s="1057">
        <v>1.2197095950447137</v>
      </c>
      <c r="H126" s="96">
        <v>346.5</v>
      </c>
      <c r="I126" s="96">
        <v>2.9411764705882284</v>
      </c>
      <c r="J126" s="104">
        <v>8.791208791208792</v>
      </c>
      <c r="K126" s="104">
        <v>1.0265450020738283</v>
      </c>
      <c r="L126" s="1063">
        <v>-8.307577588007975E-2</v>
      </c>
    </row>
    <row r="127" spans="1:12" ht="15">
      <c r="A127" s="46" t="s">
        <v>24</v>
      </c>
      <c r="B127" s="47" t="s">
        <v>35</v>
      </c>
      <c r="C127" s="94">
        <v>11465.493137254902</v>
      </c>
      <c r="D127" s="94">
        <v>11275.678431372547</v>
      </c>
      <c r="E127" s="95">
        <v>11694.803</v>
      </c>
      <c r="F127" s="95">
        <v>11501.191999999999</v>
      </c>
      <c r="G127" s="1057">
        <v>1.6833994250335165</v>
      </c>
      <c r="H127" s="96">
        <v>388</v>
      </c>
      <c r="I127" s="96">
        <v>4.1331186258722425</v>
      </c>
      <c r="J127" s="104">
        <v>17.142857142857142</v>
      </c>
      <c r="K127" s="104">
        <v>0.42513479883865618</v>
      </c>
      <c r="L127" s="1063">
        <v>-1.642423451308439E-3</v>
      </c>
    </row>
    <row r="128" spans="1:12" ht="14.25">
      <c r="A128" s="44" t="s">
        <v>24</v>
      </c>
      <c r="B128" s="48" t="s">
        <v>31</v>
      </c>
      <c r="C128" s="105">
        <v>10675.225057619138</v>
      </c>
      <c r="D128" s="105">
        <v>10787.923251715019</v>
      </c>
      <c r="E128" s="106">
        <v>10888.729558771522</v>
      </c>
      <c r="F128" s="106">
        <v>11003.681716749321</v>
      </c>
      <c r="G128" s="1064">
        <v>-1.0446699653519071</v>
      </c>
      <c r="H128" s="107">
        <v>301.81385006353241</v>
      </c>
      <c r="I128" s="107">
        <v>1.1333869831640935</v>
      </c>
      <c r="J128" s="108">
        <v>4.9333333333333336</v>
      </c>
      <c r="K128" s="108">
        <v>16.321028618830361</v>
      </c>
      <c r="L128" s="1065">
        <v>-1.9694237650252653</v>
      </c>
    </row>
    <row r="129" spans="1:12" ht="15">
      <c r="A129" s="46" t="s">
        <v>24</v>
      </c>
      <c r="B129" s="47" t="s">
        <v>32</v>
      </c>
      <c r="C129" s="94">
        <v>10569.585294117647</v>
      </c>
      <c r="D129" s="94">
        <v>10589.3</v>
      </c>
      <c r="E129" s="95">
        <v>10780.977000000001</v>
      </c>
      <c r="F129" s="95">
        <v>10801.085999999999</v>
      </c>
      <c r="G129" s="1057">
        <v>-0.18617572344112954</v>
      </c>
      <c r="H129" s="96">
        <v>278.5</v>
      </c>
      <c r="I129" s="96">
        <v>1.9772976931526829</v>
      </c>
      <c r="J129" s="104">
        <v>10.44776119402985</v>
      </c>
      <c r="K129" s="104">
        <v>6.1385317295727919</v>
      </c>
      <c r="L129" s="1063">
        <v>-0.39725658892495197</v>
      </c>
    </row>
    <row r="130" spans="1:12" ht="15">
      <c r="A130" s="46" t="s">
        <v>24</v>
      </c>
      <c r="B130" s="47" t="s">
        <v>33</v>
      </c>
      <c r="C130" s="94">
        <v>10695.885294117646</v>
      </c>
      <c r="D130" s="94">
        <v>10886.363725490197</v>
      </c>
      <c r="E130" s="95">
        <v>10909.803</v>
      </c>
      <c r="F130" s="95">
        <v>11104.091</v>
      </c>
      <c r="G130" s="1057">
        <v>-1.7496974763625446</v>
      </c>
      <c r="H130" s="96">
        <v>312.8</v>
      </c>
      <c r="I130" s="96">
        <v>1.1315874555447785</v>
      </c>
      <c r="J130" s="104">
        <v>-1.3761467889908259</v>
      </c>
      <c r="K130" s="104">
        <v>8.917461634176691</v>
      </c>
      <c r="L130" s="1063">
        <v>-1.7153880183047132</v>
      </c>
    </row>
    <row r="131" spans="1:12" ht="15">
      <c r="A131" s="46" t="s">
        <v>24</v>
      </c>
      <c r="B131" s="47" t="s">
        <v>36</v>
      </c>
      <c r="C131" s="94">
        <v>10963.331372549019</v>
      </c>
      <c r="D131" s="94">
        <v>10867.869607843139</v>
      </c>
      <c r="E131" s="95">
        <v>11182.598</v>
      </c>
      <c r="F131" s="95">
        <v>11085.227000000001</v>
      </c>
      <c r="G131" s="1057">
        <v>0.87838525995001437</v>
      </c>
      <c r="H131" s="96">
        <v>337.5</v>
      </c>
      <c r="I131" s="96">
        <v>-1.6034985422740524</v>
      </c>
      <c r="J131" s="104">
        <v>32.608695652173914</v>
      </c>
      <c r="K131" s="104">
        <v>1.2650352550808792</v>
      </c>
      <c r="L131" s="1063">
        <v>0.14322084220440079</v>
      </c>
    </row>
    <row r="132" spans="1:12" ht="14.25">
      <c r="A132" s="44" t="s">
        <v>24</v>
      </c>
      <c r="B132" s="48" t="s">
        <v>37</v>
      </c>
      <c r="C132" s="105">
        <v>9001.9283595697398</v>
      </c>
      <c r="D132" s="105">
        <v>9253.2085005896315</v>
      </c>
      <c r="E132" s="106">
        <v>9181.9669267611353</v>
      </c>
      <c r="F132" s="106">
        <v>9438.2726706014237</v>
      </c>
      <c r="G132" s="1064">
        <v>-2.7156001186386169</v>
      </c>
      <c r="H132" s="107">
        <v>236.92815884476533</v>
      </c>
      <c r="I132" s="107">
        <v>0.93851292679235065</v>
      </c>
      <c r="J132" s="108">
        <v>28.637770897832816</v>
      </c>
      <c r="K132" s="108">
        <v>8.6167565325591049</v>
      </c>
      <c r="L132" s="1065">
        <v>0.73966837257861506</v>
      </c>
    </row>
    <row r="133" spans="1:12" ht="15">
      <c r="A133" s="46" t="s">
        <v>24</v>
      </c>
      <c r="B133" s="47" t="s">
        <v>102</v>
      </c>
      <c r="C133" s="116">
        <v>8348.2676470588231</v>
      </c>
      <c r="D133" s="116">
        <v>8475.8127450980392</v>
      </c>
      <c r="E133" s="117">
        <v>8515.2330000000002</v>
      </c>
      <c r="F133" s="117">
        <v>8645.3289999999997</v>
      </c>
      <c r="G133" s="1071">
        <v>-1.5048125988033485</v>
      </c>
      <c r="H133" s="118">
        <v>212.3</v>
      </c>
      <c r="I133" s="118">
        <v>1.8714011516314806</v>
      </c>
      <c r="J133" s="119">
        <v>11.688311688311687</v>
      </c>
      <c r="K133" s="119">
        <v>3.566984653670676</v>
      </c>
      <c r="L133" s="1072">
        <v>-0.18865490248101269</v>
      </c>
    </row>
    <row r="134" spans="1:12" ht="15">
      <c r="A134" s="46" t="s">
        <v>24</v>
      </c>
      <c r="B134" s="47" t="s">
        <v>38</v>
      </c>
      <c r="C134" s="94">
        <v>9326.3343137254906</v>
      </c>
      <c r="D134" s="94">
        <v>9593.9431372549025</v>
      </c>
      <c r="E134" s="95">
        <v>9512.8610000000008</v>
      </c>
      <c r="F134" s="95">
        <v>9785.8220000000001</v>
      </c>
      <c r="G134" s="1057">
        <v>-2.7893517785220223</v>
      </c>
      <c r="H134" s="96">
        <v>242.3</v>
      </c>
      <c r="I134" s="96">
        <v>0.49771878888428744</v>
      </c>
      <c r="J134" s="104">
        <v>57.510729613733901</v>
      </c>
      <c r="K134" s="104">
        <v>3.8054749066777269</v>
      </c>
      <c r="L134" s="1063">
        <v>0.9643579697188196</v>
      </c>
    </row>
    <row r="135" spans="1:12" ht="15.75" thickBot="1">
      <c r="A135" s="46" t="s">
        <v>24</v>
      </c>
      <c r="B135" s="47" t="s">
        <v>39</v>
      </c>
      <c r="C135" s="94">
        <v>9542.9303921568626</v>
      </c>
      <c r="D135" s="94">
        <v>10236.85294117647</v>
      </c>
      <c r="E135" s="95">
        <v>9733.7890000000007</v>
      </c>
      <c r="F135" s="95">
        <v>10441.59</v>
      </c>
      <c r="G135" s="1057">
        <v>-6.7786706813808957</v>
      </c>
      <c r="H135" s="96">
        <v>291.10000000000002</v>
      </c>
      <c r="I135" s="96">
        <v>-2.2498321020819301</v>
      </c>
      <c r="J135" s="104">
        <v>14.285714285714285</v>
      </c>
      <c r="K135" s="104">
        <v>1.2442969722107009</v>
      </c>
      <c r="L135" s="1063">
        <v>-3.6034694659192956E-2</v>
      </c>
    </row>
    <row r="136" spans="1:12" ht="15.75" thickBot="1">
      <c r="A136" s="51"/>
      <c r="B136" s="52"/>
      <c r="C136" s="111"/>
      <c r="D136" s="111"/>
      <c r="E136" s="111"/>
      <c r="F136" s="111"/>
      <c r="G136" s="1067"/>
      <c r="H136" s="112"/>
      <c r="I136" s="112"/>
      <c r="J136" s="112"/>
      <c r="K136" s="112"/>
      <c r="L136" s="1068"/>
    </row>
    <row r="137" spans="1:12" ht="14.25">
      <c r="A137" s="44" t="s">
        <v>117</v>
      </c>
      <c r="B137" s="48" t="s">
        <v>25</v>
      </c>
      <c r="C137" s="105">
        <v>13968.941844658601</v>
      </c>
      <c r="D137" s="105">
        <v>14246.333174982259</v>
      </c>
      <c r="E137" s="106">
        <v>14248.320681551773</v>
      </c>
      <c r="F137" s="106">
        <v>14531.259838481905</v>
      </c>
      <c r="G137" s="1064">
        <v>-1.9471068584215094</v>
      </c>
      <c r="H137" s="107">
        <v>341.19904761904758</v>
      </c>
      <c r="I137" s="107">
        <v>2.3789856241846956</v>
      </c>
      <c r="J137" s="108">
        <v>54.411764705882348</v>
      </c>
      <c r="K137" s="108">
        <v>1.0887598506843632</v>
      </c>
      <c r="L137" s="1065">
        <v>0.2595926759495748</v>
      </c>
    </row>
    <row r="138" spans="1:12" ht="15">
      <c r="A138" s="46" t="s">
        <v>117</v>
      </c>
      <c r="B138" s="47" t="s">
        <v>26</v>
      </c>
      <c r="C138" s="94">
        <v>14089.180392156863</v>
      </c>
      <c r="D138" s="94">
        <v>14682.168627450979</v>
      </c>
      <c r="E138" s="95">
        <v>14370.964</v>
      </c>
      <c r="F138" s="95">
        <v>14975.812</v>
      </c>
      <c r="G138" s="1057">
        <v>-4.0388327524410697</v>
      </c>
      <c r="H138" s="96">
        <v>320.5</v>
      </c>
      <c r="I138" s="96">
        <v>0.15625</v>
      </c>
      <c r="J138" s="104">
        <v>58.333333333333336</v>
      </c>
      <c r="K138" s="104">
        <v>0.1970136872666943</v>
      </c>
      <c r="L138" s="1063">
        <v>5.0690068195849286E-2</v>
      </c>
    </row>
    <row r="139" spans="1:12" ht="15">
      <c r="A139" s="46" t="s">
        <v>117</v>
      </c>
      <c r="B139" s="47" t="s">
        <v>27</v>
      </c>
      <c r="C139" s="94">
        <v>13935.985294117647</v>
      </c>
      <c r="D139" s="94">
        <v>14209.32745098039</v>
      </c>
      <c r="E139" s="95">
        <v>14214.705</v>
      </c>
      <c r="F139" s="95">
        <v>14493.513999999999</v>
      </c>
      <c r="G139" s="1057">
        <v>-1.9236811721436173</v>
      </c>
      <c r="H139" s="96">
        <v>344.4</v>
      </c>
      <c r="I139" s="96">
        <v>3.2374100719424321</v>
      </c>
      <c r="J139" s="104">
        <v>80</v>
      </c>
      <c r="K139" s="104">
        <v>0.8399004562422232</v>
      </c>
      <c r="L139" s="1063">
        <v>0.29118688472655441</v>
      </c>
    </row>
    <row r="140" spans="1:12" ht="15">
      <c r="A140" s="46" t="s">
        <v>117</v>
      </c>
      <c r="B140" s="47" t="s">
        <v>34</v>
      </c>
      <c r="C140" s="94">
        <v>14070.699999999999</v>
      </c>
      <c r="D140" s="94">
        <v>13952.854901960784</v>
      </c>
      <c r="E140" s="95">
        <v>14352.114</v>
      </c>
      <c r="F140" s="95">
        <v>14231.912</v>
      </c>
      <c r="G140" s="1057">
        <v>0.84459487945118905</v>
      </c>
      <c r="H140" s="96">
        <v>368</v>
      </c>
      <c r="I140" s="96">
        <v>6.2355658198614394</v>
      </c>
      <c r="J140" s="104">
        <v>-54.54545454545454</v>
      </c>
      <c r="K140" s="104">
        <v>5.1845707175445878E-2</v>
      </c>
      <c r="L140" s="1063">
        <v>-8.2284276972828724E-2</v>
      </c>
    </row>
    <row r="141" spans="1:12" ht="14.25">
      <c r="A141" s="44" t="s">
        <v>117</v>
      </c>
      <c r="B141" s="48" t="s">
        <v>28</v>
      </c>
      <c r="C141" s="105">
        <v>13552.216906762704</v>
      </c>
      <c r="D141" s="105">
        <v>13706.377211335286</v>
      </c>
      <c r="E141" s="106">
        <v>13823.261244897958</v>
      </c>
      <c r="F141" s="106">
        <v>13980.504755561991</v>
      </c>
      <c r="G141" s="1064">
        <v>-1.1247341452494812</v>
      </c>
      <c r="H141" s="107">
        <v>311.67568988173451</v>
      </c>
      <c r="I141" s="107">
        <v>1.3875440613959578</v>
      </c>
      <c r="J141" s="108">
        <v>12.908011869436201</v>
      </c>
      <c r="K141" s="108">
        <v>7.8909166321028623</v>
      </c>
      <c r="L141" s="1065">
        <v>-0.32759330570959921</v>
      </c>
    </row>
    <row r="142" spans="1:12" ht="15">
      <c r="A142" s="46" t="s">
        <v>117</v>
      </c>
      <c r="B142" s="47" t="s">
        <v>29</v>
      </c>
      <c r="C142" s="94">
        <v>13545.845098039215</v>
      </c>
      <c r="D142" s="94">
        <v>13964.285294117646</v>
      </c>
      <c r="E142" s="95">
        <v>13816.762000000001</v>
      </c>
      <c r="F142" s="95">
        <v>14243.571</v>
      </c>
      <c r="G142" s="1057">
        <v>-2.996502773075651</v>
      </c>
      <c r="H142" s="96">
        <v>283.39999999999998</v>
      </c>
      <c r="I142" s="96">
        <v>1.0338680926916139</v>
      </c>
      <c r="J142" s="104">
        <v>19.327731092436977</v>
      </c>
      <c r="K142" s="104">
        <v>1.4724180837826628</v>
      </c>
      <c r="L142" s="1063">
        <v>2.1375527996783106E-2</v>
      </c>
    </row>
    <row r="143" spans="1:12" ht="15">
      <c r="A143" s="46" t="s">
        <v>117</v>
      </c>
      <c r="B143" s="47" t="s">
        <v>30</v>
      </c>
      <c r="C143" s="94">
        <v>13589.558823529413</v>
      </c>
      <c r="D143" s="94">
        <v>13711.525490196078</v>
      </c>
      <c r="E143" s="95">
        <v>13861.35</v>
      </c>
      <c r="F143" s="95">
        <v>13985.755999999999</v>
      </c>
      <c r="G143" s="1057">
        <v>-0.88951930807314983</v>
      </c>
      <c r="H143" s="96">
        <v>312.3</v>
      </c>
      <c r="I143" s="96">
        <v>0.6445375443119562</v>
      </c>
      <c r="J143" s="104">
        <v>17.307692307692307</v>
      </c>
      <c r="K143" s="104">
        <v>5.0601410203235169</v>
      </c>
      <c r="L143" s="1063">
        <v>-1.2411107465776894E-2</v>
      </c>
    </row>
    <row r="144" spans="1:12" ht="15">
      <c r="A144" s="46" t="s">
        <v>117</v>
      </c>
      <c r="B144" s="47" t="s">
        <v>35</v>
      </c>
      <c r="C144" s="94">
        <v>13430.219607843137</v>
      </c>
      <c r="D144" s="94">
        <v>13499.052941176469</v>
      </c>
      <c r="E144" s="95">
        <v>13698.824000000001</v>
      </c>
      <c r="F144" s="95">
        <v>13769.034</v>
      </c>
      <c r="G144" s="1057">
        <v>-0.50991231483631405</v>
      </c>
      <c r="H144" s="96">
        <v>340</v>
      </c>
      <c r="I144" s="96">
        <v>5.655686761963949</v>
      </c>
      <c r="J144" s="104">
        <v>-5.755395683453238</v>
      </c>
      <c r="K144" s="104">
        <v>1.358357527996682</v>
      </c>
      <c r="L144" s="1063">
        <v>-0.33655772624060609</v>
      </c>
    </row>
    <row r="145" spans="1:12" ht="14.25">
      <c r="A145" s="44" t="s">
        <v>117</v>
      </c>
      <c r="B145" s="48" t="s">
        <v>31</v>
      </c>
      <c r="C145" s="105">
        <v>12590.502203735228</v>
      </c>
      <c r="D145" s="105">
        <v>12681.827957978305</v>
      </c>
      <c r="E145" s="106">
        <v>12842.312247809932</v>
      </c>
      <c r="F145" s="106">
        <v>12935.464517137871</v>
      </c>
      <c r="G145" s="1064">
        <v>-0.72013084033065367</v>
      </c>
      <c r="H145" s="107">
        <v>274.15531598513013</v>
      </c>
      <c r="I145" s="107">
        <v>0.95264066159949057</v>
      </c>
      <c r="J145" s="108">
        <v>27.488151658767773</v>
      </c>
      <c r="K145" s="108">
        <v>13.946495230194939</v>
      </c>
      <c r="L145" s="1065">
        <v>1.0822103868831494</v>
      </c>
    </row>
    <row r="146" spans="1:12" ht="15">
      <c r="A146" s="46" t="s">
        <v>117</v>
      </c>
      <c r="B146" s="47" t="s">
        <v>32</v>
      </c>
      <c r="C146" s="94">
        <v>12061.725490196077</v>
      </c>
      <c r="D146" s="94">
        <v>12270.558823529411</v>
      </c>
      <c r="E146" s="95">
        <v>12302.96</v>
      </c>
      <c r="F146" s="95">
        <v>12515.97</v>
      </c>
      <c r="G146" s="1057">
        <v>-1.7019056453475057</v>
      </c>
      <c r="H146" s="96">
        <v>246.1</v>
      </c>
      <c r="I146" s="96">
        <v>-0.48524059846341161</v>
      </c>
      <c r="J146" s="104">
        <v>36.785714285714292</v>
      </c>
      <c r="K146" s="104">
        <v>3.9713811696391534</v>
      </c>
      <c r="L146" s="1063">
        <v>0.55716339131943649</v>
      </c>
    </row>
    <row r="147" spans="1:12" ht="15">
      <c r="A147" s="46" t="s">
        <v>117</v>
      </c>
      <c r="B147" s="47" t="s">
        <v>33</v>
      </c>
      <c r="C147" s="94">
        <v>12808.876470588235</v>
      </c>
      <c r="D147" s="94">
        <v>12855.237254901962</v>
      </c>
      <c r="E147" s="95">
        <v>13065.054</v>
      </c>
      <c r="F147" s="95">
        <v>13112.342000000001</v>
      </c>
      <c r="G147" s="1057">
        <v>-0.36063732931920528</v>
      </c>
      <c r="H147" s="96">
        <v>281.3</v>
      </c>
      <c r="I147" s="96">
        <v>1.2234616768621931</v>
      </c>
      <c r="J147" s="96">
        <v>22.589928057553958</v>
      </c>
      <c r="K147" s="96">
        <v>8.8345085026959769</v>
      </c>
      <c r="L147" s="1058">
        <v>0.35993223150953746</v>
      </c>
    </row>
    <row r="148" spans="1:12" ht="15.75" thickBot="1">
      <c r="A148" s="56" t="s">
        <v>117</v>
      </c>
      <c r="B148" s="57" t="s">
        <v>36</v>
      </c>
      <c r="C148" s="97">
        <v>12519.222549019607</v>
      </c>
      <c r="D148" s="97">
        <v>12473.625490196078</v>
      </c>
      <c r="E148" s="98">
        <v>12769.607</v>
      </c>
      <c r="F148" s="98">
        <v>12723.098</v>
      </c>
      <c r="G148" s="1059">
        <v>0.36554776203091427</v>
      </c>
      <c r="H148" s="99">
        <v>316.5</v>
      </c>
      <c r="I148" s="99">
        <v>4.9751243781094532</v>
      </c>
      <c r="J148" s="99">
        <v>37.5</v>
      </c>
      <c r="K148" s="99">
        <v>1.1406055578598091</v>
      </c>
      <c r="L148" s="1060">
        <v>0.16511476405417569</v>
      </c>
    </row>
    <row r="149" spans="1:12">
      <c r="G149" s="80"/>
      <c r="H149" s="80"/>
      <c r="I149" s="80"/>
      <c r="J149" s="80"/>
      <c r="K149" s="80"/>
      <c r="L149" s="80"/>
    </row>
    <row r="150" spans="1:12" ht="13.5" thickBot="1">
      <c r="G150" s="80"/>
      <c r="H150" s="80"/>
      <c r="I150" s="80"/>
      <c r="J150" s="80"/>
      <c r="K150" s="80"/>
      <c r="L150" s="1277"/>
    </row>
    <row r="151" spans="1:12" ht="21" thickBot="1">
      <c r="A151" s="1021" t="s">
        <v>336</v>
      </c>
      <c r="B151" s="1012"/>
      <c r="C151" s="1012"/>
      <c r="D151" s="1012"/>
      <c r="E151" s="1012"/>
      <c r="F151" s="1012"/>
      <c r="G151" s="1154"/>
      <c r="H151" s="1154"/>
      <c r="I151" s="1154"/>
      <c r="J151" s="1154"/>
      <c r="K151" s="1154"/>
      <c r="L151" s="1155"/>
    </row>
    <row r="152" spans="1:12" ht="12.75" customHeight="1">
      <c r="A152" s="27"/>
      <c r="B152" s="28"/>
      <c r="C152" s="3" t="s">
        <v>9</v>
      </c>
      <c r="D152" s="3" t="s">
        <v>9</v>
      </c>
      <c r="E152" s="3"/>
      <c r="F152" s="3"/>
      <c r="G152" s="1013"/>
      <c r="H152" s="1309" t="s">
        <v>10</v>
      </c>
      <c r="I152" s="1310"/>
      <c r="J152" s="1044" t="s">
        <v>11</v>
      </c>
      <c r="K152" s="1014" t="s">
        <v>12</v>
      </c>
      <c r="L152" s="1015"/>
    </row>
    <row r="153" spans="1:12" ht="15.75" customHeight="1">
      <c r="A153" s="29" t="s">
        <v>13</v>
      </c>
      <c r="B153" s="30" t="s">
        <v>14</v>
      </c>
      <c r="C153" s="1016" t="s">
        <v>40</v>
      </c>
      <c r="D153" s="1016" t="s">
        <v>40</v>
      </c>
      <c r="E153" s="1017" t="s">
        <v>41</v>
      </c>
      <c r="F153" s="1018"/>
      <c r="G153" s="1045"/>
      <c r="H153" s="1307" t="s">
        <v>15</v>
      </c>
      <c r="I153" s="1308"/>
      <c r="J153" s="1046" t="s">
        <v>16</v>
      </c>
      <c r="K153" s="1019" t="s">
        <v>17</v>
      </c>
      <c r="L153" s="1020"/>
    </row>
    <row r="154" spans="1:12" ht="26.25" thickBot="1">
      <c r="A154" s="31" t="s">
        <v>18</v>
      </c>
      <c r="B154" s="32" t="s">
        <v>19</v>
      </c>
      <c r="C154" s="933" t="s">
        <v>465</v>
      </c>
      <c r="D154" s="933" t="s">
        <v>461</v>
      </c>
      <c r="E154" s="1009" t="s">
        <v>465</v>
      </c>
      <c r="F154" s="1010" t="s">
        <v>461</v>
      </c>
      <c r="G154" s="1043" t="s">
        <v>20</v>
      </c>
      <c r="H154" s="81" t="s">
        <v>465</v>
      </c>
      <c r="I154" s="947" t="s">
        <v>20</v>
      </c>
      <c r="J154" s="1047" t="s">
        <v>20</v>
      </c>
      <c r="K154" s="1011" t="s">
        <v>465</v>
      </c>
      <c r="L154" s="1048" t="s">
        <v>21</v>
      </c>
    </row>
    <row r="155" spans="1:12" ht="15" thickBot="1">
      <c r="A155" s="33" t="s">
        <v>22</v>
      </c>
      <c r="B155" s="34" t="s">
        <v>23</v>
      </c>
      <c r="C155" s="82">
        <v>12135.402640413862</v>
      </c>
      <c r="D155" s="82">
        <v>12170.659542743546</v>
      </c>
      <c r="E155" s="83">
        <v>12378.110693222139</v>
      </c>
      <c r="F155" s="687">
        <v>12414.072733598417</v>
      </c>
      <c r="G155" s="1049">
        <v>-0.28968768870628436</v>
      </c>
      <c r="H155" s="84">
        <v>324.37500325139814</v>
      </c>
      <c r="I155" s="84">
        <v>-0.47436374938387654</v>
      </c>
      <c r="J155" s="85">
        <v>-4.8273301151132566</v>
      </c>
      <c r="K155" s="84">
        <v>100</v>
      </c>
      <c r="L155" s="1050" t="s">
        <v>23</v>
      </c>
    </row>
    <row r="156" spans="1:12" ht="15" thickBot="1">
      <c r="A156" s="35"/>
      <c r="B156" s="36"/>
      <c r="C156" s="86"/>
      <c r="D156" s="86"/>
      <c r="E156" s="86"/>
      <c r="F156" s="86"/>
      <c r="G156" s="1051"/>
      <c r="H156" s="85"/>
      <c r="I156" s="85"/>
      <c r="J156" s="85"/>
      <c r="K156" s="85"/>
      <c r="L156" s="1052"/>
    </row>
    <row r="157" spans="1:12" ht="15">
      <c r="A157" s="37" t="s">
        <v>108</v>
      </c>
      <c r="B157" s="38" t="s">
        <v>23</v>
      </c>
      <c r="C157" s="87">
        <v>12396.327664109122</v>
      </c>
      <c r="D157" s="87">
        <v>11767.423538406187</v>
      </c>
      <c r="E157" s="88">
        <v>12644.254217391304</v>
      </c>
      <c r="F157" s="88">
        <v>12002.77200917431</v>
      </c>
      <c r="G157" s="1053">
        <v>5.3444504963243284</v>
      </c>
      <c r="H157" s="89">
        <v>276.02</v>
      </c>
      <c r="I157" s="89">
        <v>13.953211009174302</v>
      </c>
      <c r="J157" s="89">
        <v>11.111111111111111</v>
      </c>
      <c r="K157" s="89">
        <v>0.13005592404734034</v>
      </c>
      <c r="L157" s="1054">
        <v>1.8655998313957506E-2</v>
      </c>
    </row>
    <row r="158" spans="1:12" ht="15">
      <c r="A158" s="46" t="s">
        <v>109</v>
      </c>
      <c r="B158" s="90" t="s">
        <v>23</v>
      </c>
      <c r="C158" s="91">
        <v>12636.552839446109</v>
      </c>
      <c r="D158" s="91">
        <v>12670.437784717224</v>
      </c>
      <c r="E158" s="92">
        <v>12889.283896235031</v>
      </c>
      <c r="F158" s="92">
        <v>12923.846540411569</v>
      </c>
      <c r="G158" s="1055">
        <v>-0.267433105681533</v>
      </c>
      <c r="H158" s="93">
        <v>356.96171996274455</v>
      </c>
      <c r="I158" s="93">
        <v>-0.15964069480650159</v>
      </c>
      <c r="J158" s="93">
        <v>-9.1652566271855616</v>
      </c>
      <c r="K158" s="93">
        <v>41.891013135648329</v>
      </c>
      <c r="L158" s="1056">
        <v>-2.0005576033045074</v>
      </c>
    </row>
    <row r="159" spans="1:12" ht="15">
      <c r="A159" s="39" t="s">
        <v>110</v>
      </c>
      <c r="B159" s="40" t="s">
        <v>23</v>
      </c>
      <c r="C159" s="94">
        <v>12426.92574740923</v>
      </c>
      <c r="D159" s="94">
        <v>12635.864352579883</v>
      </c>
      <c r="E159" s="95">
        <v>12675.464262357415</v>
      </c>
      <c r="F159" s="95">
        <v>12888.581639631482</v>
      </c>
      <c r="G159" s="1057">
        <v>-1.6535363101456151</v>
      </c>
      <c r="H159" s="96">
        <v>379.5011884550085</v>
      </c>
      <c r="I159" s="96">
        <v>0.85419528402899403</v>
      </c>
      <c r="J159" s="96">
        <v>-12.74074074074074</v>
      </c>
      <c r="K159" s="96">
        <v>7.6602939263883467</v>
      </c>
      <c r="L159" s="1058">
        <v>-0.69470050361536728</v>
      </c>
    </row>
    <row r="160" spans="1:12" ht="15">
      <c r="A160" s="39" t="s">
        <v>111</v>
      </c>
      <c r="B160" s="40" t="s">
        <v>23</v>
      </c>
      <c r="C160" s="94" t="s">
        <v>100</v>
      </c>
      <c r="D160" s="94" t="s">
        <v>100</v>
      </c>
      <c r="E160" s="95" t="s">
        <v>100</v>
      </c>
      <c r="F160" s="95" t="s">
        <v>100</v>
      </c>
      <c r="G160" s="1057" t="s">
        <v>100</v>
      </c>
      <c r="H160" s="96" t="s">
        <v>100</v>
      </c>
      <c r="I160" s="96" t="s">
        <v>100</v>
      </c>
      <c r="J160" s="96" t="s">
        <v>100</v>
      </c>
      <c r="K160" s="96" t="s">
        <v>100</v>
      </c>
      <c r="L160" s="1058" t="s">
        <v>100</v>
      </c>
    </row>
    <row r="161" spans="1:12" ht="15">
      <c r="A161" s="39" t="s">
        <v>98</v>
      </c>
      <c r="B161" s="40" t="s">
        <v>23</v>
      </c>
      <c r="C161" s="94">
        <v>10428.697648267889</v>
      </c>
      <c r="D161" s="94">
        <v>10367.940097620076</v>
      </c>
      <c r="E161" s="95">
        <v>10637.271601233248</v>
      </c>
      <c r="F161" s="95">
        <v>10575.298899572477</v>
      </c>
      <c r="G161" s="1057">
        <v>0.5860137122296909</v>
      </c>
      <c r="H161" s="96">
        <v>290.76494117647059</v>
      </c>
      <c r="I161" s="96">
        <v>0.94780060307453995</v>
      </c>
      <c r="J161" s="96">
        <v>-1.254646840148699</v>
      </c>
      <c r="K161" s="96">
        <v>27.636883860059825</v>
      </c>
      <c r="L161" s="1058">
        <v>0.99992384025539494</v>
      </c>
    </row>
    <row r="162" spans="1:12" ht="15.75" thickBot="1">
      <c r="A162" s="41" t="s">
        <v>112</v>
      </c>
      <c r="B162" s="42" t="s">
        <v>23</v>
      </c>
      <c r="C162" s="97">
        <v>12959.997715018828</v>
      </c>
      <c r="D162" s="97">
        <v>12919.726507216687</v>
      </c>
      <c r="E162" s="98">
        <v>13219.197669319205</v>
      </c>
      <c r="F162" s="98">
        <v>13178.121037361021</v>
      </c>
      <c r="G162" s="1059">
        <v>0.31170325300342877</v>
      </c>
      <c r="H162" s="99">
        <v>286.80263761467893</v>
      </c>
      <c r="I162" s="99">
        <v>-0.526695997022948</v>
      </c>
      <c r="J162" s="99">
        <v>2.7695934001178548</v>
      </c>
      <c r="K162" s="99">
        <v>22.681753153856157</v>
      </c>
      <c r="L162" s="1060">
        <v>1.6766782683505248</v>
      </c>
    </row>
    <row r="163" spans="1:12" ht="15" thickBot="1">
      <c r="A163" s="35"/>
      <c r="B163" s="43"/>
      <c r="C163" s="86"/>
      <c r="D163" s="86"/>
      <c r="E163" s="86"/>
      <c r="F163" s="86"/>
      <c r="G163" s="1051"/>
      <c r="H163" s="85"/>
      <c r="I163" s="85"/>
      <c r="J163" s="85"/>
      <c r="K163" s="85"/>
      <c r="L163" s="1052"/>
    </row>
    <row r="164" spans="1:12" ht="14.25">
      <c r="A164" s="44" t="s">
        <v>113</v>
      </c>
      <c r="B164" s="45" t="s">
        <v>25</v>
      </c>
      <c r="C164" s="100" t="s">
        <v>100</v>
      </c>
      <c r="D164" s="100" t="s">
        <v>100</v>
      </c>
      <c r="E164" s="101" t="s">
        <v>100</v>
      </c>
      <c r="F164" s="101" t="s">
        <v>100</v>
      </c>
      <c r="G164" s="1061" t="s">
        <v>100</v>
      </c>
      <c r="H164" s="102" t="s">
        <v>100</v>
      </c>
      <c r="I164" s="102" t="s">
        <v>100</v>
      </c>
      <c r="J164" s="103" t="s">
        <v>100</v>
      </c>
      <c r="K164" s="103" t="s">
        <v>100</v>
      </c>
      <c r="L164" s="1062" t="s">
        <v>100</v>
      </c>
    </row>
    <row r="165" spans="1:12" ht="15">
      <c r="A165" s="46" t="s">
        <v>113</v>
      </c>
      <c r="B165" s="47" t="s">
        <v>26</v>
      </c>
      <c r="C165" s="94" t="s">
        <v>100</v>
      </c>
      <c r="D165" s="94" t="s">
        <v>100</v>
      </c>
      <c r="E165" s="95" t="s">
        <v>100</v>
      </c>
      <c r="F165" s="95" t="s">
        <v>100</v>
      </c>
      <c r="G165" s="1057" t="s">
        <v>100</v>
      </c>
      <c r="H165" s="96" t="s">
        <v>100</v>
      </c>
      <c r="I165" s="96" t="s">
        <v>100</v>
      </c>
      <c r="J165" s="104" t="s">
        <v>100</v>
      </c>
      <c r="K165" s="104" t="s">
        <v>100</v>
      </c>
      <c r="L165" s="1063" t="s">
        <v>100</v>
      </c>
    </row>
    <row r="166" spans="1:12" ht="15">
      <c r="A166" s="46" t="s">
        <v>113</v>
      </c>
      <c r="B166" s="47" t="s">
        <v>27</v>
      </c>
      <c r="C166" s="94" t="s">
        <v>100</v>
      </c>
      <c r="D166" s="94" t="s">
        <v>100</v>
      </c>
      <c r="E166" s="95" t="s">
        <v>100</v>
      </c>
      <c r="F166" s="95" t="s">
        <v>100</v>
      </c>
      <c r="G166" s="1057" t="s">
        <v>100</v>
      </c>
      <c r="H166" s="96" t="s">
        <v>100</v>
      </c>
      <c r="I166" s="96" t="s">
        <v>100</v>
      </c>
      <c r="J166" s="104" t="s">
        <v>100</v>
      </c>
      <c r="K166" s="104" t="s">
        <v>100</v>
      </c>
      <c r="L166" s="1063" t="s">
        <v>100</v>
      </c>
    </row>
    <row r="167" spans="1:12" ht="14.25">
      <c r="A167" s="44" t="s">
        <v>113</v>
      </c>
      <c r="B167" s="48" t="s">
        <v>28</v>
      </c>
      <c r="C167" s="105">
        <v>13015.38862745098</v>
      </c>
      <c r="D167" s="105">
        <v>12836.009640522876</v>
      </c>
      <c r="E167" s="106">
        <v>13275.696400000001</v>
      </c>
      <c r="F167" s="106">
        <v>13092.729833333333</v>
      </c>
      <c r="G167" s="1064">
        <v>1.3974669071750458</v>
      </c>
      <c r="H167" s="107">
        <v>250</v>
      </c>
      <c r="I167" s="107">
        <v>-16.666666666666664</v>
      </c>
      <c r="J167" s="108">
        <v>50</v>
      </c>
      <c r="K167" s="108">
        <v>3.901677721420211E-2</v>
      </c>
      <c r="L167" s="1065">
        <v>1.4261238162339256E-2</v>
      </c>
    </row>
    <row r="168" spans="1:12" ht="15">
      <c r="A168" s="46" t="s">
        <v>113</v>
      </c>
      <c r="B168" s="47" t="s">
        <v>29</v>
      </c>
      <c r="C168" s="94" t="s">
        <v>254</v>
      </c>
      <c r="D168" s="94" t="s">
        <v>254</v>
      </c>
      <c r="E168" s="95" t="s">
        <v>254</v>
      </c>
      <c r="F168" s="95" t="s">
        <v>254</v>
      </c>
      <c r="G168" s="1057" t="s">
        <v>100</v>
      </c>
      <c r="H168" s="96" t="s">
        <v>254</v>
      </c>
      <c r="I168" s="96" t="s">
        <v>100</v>
      </c>
      <c r="J168" s="104" t="s">
        <v>100</v>
      </c>
      <c r="K168" s="104" t="s">
        <v>254</v>
      </c>
      <c r="L168" s="1063" t="s">
        <v>100</v>
      </c>
    </row>
    <row r="169" spans="1:12" ht="15">
      <c r="A169" s="46" t="s">
        <v>113</v>
      </c>
      <c r="B169" s="47" t="s">
        <v>30</v>
      </c>
      <c r="C169" s="94" t="s">
        <v>254</v>
      </c>
      <c r="D169" s="94" t="s">
        <v>254</v>
      </c>
      <c r="E169" s="95" t="s">
        <v>254</v>
      </c>
      <c r="F169" s="95" t="s">
        <v>254</v>
      </c>
      <c r="G169" s="1057" t="s">
        <v>100</v>
      </c>
      <c r="H169" s="96" t="s">
        <v>254</v>
      </c>
      <c r="I169" s="96" t="s">
        <v>100</v>
      </c>
      <c r="J169" s="104" t="s">
        <v>100</v>
      </c>
      <c r="K169" s="104" t="s">
        <v>254</v>
      </c>
      <c r="L169" s="1063" t="s">
        <v>100</v>
      </c>
    </row>
    <row r="170" spans="1:12" ht="14.25">
      <c r="A170" s="44" t="s">
        <v>113</v>
      </c>
      <c r="B170" s="48" t="s">
        <v>31</v>
      </c>
      <c r="C170" s="105">
        <v>12165.334767339771</v>
      </c>
      <c r="D170" s="105">
        <v>11361.631347728964</v>
      </c>
      <c r="E170" s="106">
        <v>12408.641462686566</v>
      </c>
      <c r="F170" s="106">
        <v>11588.863974683543</v>
      </c>
      <c r="G170" s="1064">
        <v>7.0738382104912789</v>
      </c>
      <c r="H170" s="107">
        <v>287.17142857142852</v>
      </c>
      <c r="I170" s="107">
        <v>27.227848101265796</v>
      </c>
      <c r="J170" s="108">
        <v>0</v>
      </c>
      <c r="K170" s="108">
        <v>9.103914683313824E-2</v>
      </c>
      <c r="L170" s="1065">
        <v>4.3947601516182572E-3</v>
      </c>
    </row>
    <row r="171" spans="1:12" ht="15">
      <c r="A171" s="46" t="s">
        <v>113</v>
      </c>
      <c r="B171" s="47" t="s">
        <v>32</v>
      </c>
      <c r="C171" s="94" t="s">
        <v>254</v>
      </c>
      <c r="D171" s="94">
        <v>11619.15294117647</v>
      </c>
      <c r="E171" s="95" t="s">
        <v>254</v>
      </c>
      <c r="F171" s="95">
        <v>11851.536</v>
      </c>
      <c r="G171" s="1057" t="s">
        <v>100</v>
      </c>
      <c r="H171" s="96" t="s">
        <v>254</v>
      </c>
      <c r="I171" s="96" t="s">
        <v>100</v>
      </c>
      <c r="J171" s="104" t="s">
        <v>100</v>
      </c>
      <c r="K171" s="104" t="s">
        <v>254</v>
      </c>
      <c r="L171" s="1063" t="s">
        <v>100</v>
      </c>
    </row>
    <row r="172" spans="1:12" ht="15.75" thickBot="1">
      <c r="A172" s="49" t="s">
        <v>113</v>
      </c>
      <c r="B172" s="50" t="s">
        <v>33</v>
      </c>
      <c r="C172" s="109" t="s">
        <v>254</v>
      </c>
      <c r="D172" s="109" t="s">
        <v>254</v>
      </c>
      <c r="E172" s="110" t="s">
        <v>254</v>
      </c>
      <c r="F172" s="110" t="s">
        <v>254</v>
      </c>
      <c r="G172" s="1066" t="s">
        <v>100</v>
      </c>
      <c r="H172" s="104" t="s">
        <v>254</v>
      </c>
      <c r="I172" s="104" t="s">
        <v>100</v>
      </c>
      <c r="J172" s="104" t="s">
        <v>100</v>
      </c>
      <c r="K172" s="104" t="s">
        <v>254</v>
      </c>
      <c r="L172" s="1063" t="s">
        <v>100</v>
      </c>
    </row>
    <row r="173" spans="1:12" ht="15" thickBot="1">
      <c r="A173" s="35"/>
      <c r="B173" s="43"/>
      <c r="C173" s="86"/>
      <c r="D173" s="86"/>
      <c r="E173" s="86"/>
      <c r="F173" s="86"/>
      <c r="G173" s="1051"/>
      <c r="H173" s="85"/>
      <c r="I173" s="85"/>
      <c r="J173" s="85"/>
      <c r="K173" s="85"/>
      <c r="L173" s="1052"/>
    </row>
    <row r="174" spans="1:12" ht="14.25">
      <c r="A174" s="44" t="s">
        <v>114</v>
      </c>
      <c r="B174" s="45" t="s">
        <v>25</v>
      </c>
      <c r="C174" s="100">
        <v>13204.31528576422</v>
      </c>
      <c r="D174" s="100">
        <v>13182.979629637435</v>
      </c>
      <c r="E174" s="101">
        <v>13468.401591479504</v>
      </c>
      <c r="F174" s="101">
        <v>13446.639222230184</v>
      </c>
      <c r="G174" s="1061">
        <v>0.16184244174069864</v>
      </c>
      <c r="H174" s="102">
        <v>415.48502673796798</v>
      </c>
      <c r="I174" s="102">
        <v>-1.1460289744422381</v>
      </c>
      <c r="J174" s="103">
        <v>12.650602409638553</v>
      </c>
      <c r="K174" s="103">
        <v>4.8640915593705296</v>
      </c>
      <c r="L174" s="1062">
        <v>0.75467207676129533</v>
      </c>
    </row>
    <row r="175" spans="1:12" ht="15">
      <c r="A175" s="46" t="s">
        <v>114</v>
      </c>
      <c r="B175" s="47" t="s">
        <v>26</v>
      </c>
      <c r="C175" s="94">
        <v>13213.750980392157</v>
      </c>
      <c r="D175" s="94">
        <v>13240.482352941175</v>
      </c>
      <c r="E175" s="95">
        <v>13478.026</v>
      </c>
      <c r="F175" s="95">
        <v>13505.291999999999</v>
      </c>
      <c r="G175" s="1057">
        <v>-0.20189122900859621</v>
      </c>
      <c r="H175" s="96">
        <v>407.1</v>
      </c>
      <c r="I175" s="96">
        <v>-0.8765522279035709</v>
      </c>
      <c r="J175" s="104">
        <v>10.309278350515463</v>
      </c>
      <c r="K175" s="104">
        <v>2.7831967746130837</v>
      </c>
      <c r="L175" s="1063">
        <v>0.3819094865823871</v>
      </c>
    </row>
    <row r="176" spans="1:12" ht="15">
      <c r="A176" s="46" t="s">
        <v>114</v>
      </c>
      <c r="B176" s="47" t="s">
        <v>27</v>
      </c>
      <c r="C176" s="94">
        <v>13192.277450980391</v>
      </c>
      <c r="D176" s="94">
        <v>13106.459803921569</v>
      </c>
      <c r="E176" s="95">
        <v>13456.123</v>
      </c>
      <c r="F176" s="95">
        <v>13368.589</v>
      </c>
      <c r="G176" s="1057">
        <v>0.65477366384739366</v>
      </c>
      <c r="H176" s="96">
        <v>426.7</v>
      </c>
      <c r="I176" s="96">
        <v>-1.6366989396035092</v>
      </c>
      <c r="J176" s="104">
        <v>15.942028985507244</v>
      </c>
      <c r="K176" s="104">
        <v>2.0808947847574455</v>
      </c>
      <c r="L176" s="1063">
        <v>0.37276259017890845</v>
      </c>
    </row>
    <row r="177" spans="1:12" ht="14.25">
      <c r="A177" s="44" t="s">
        <v>114</v>
      </c>
      <c r="B177" s="48" t="s">
        <v>28</v>
      </c>
      <c r="C177" s="105">
        <v>12837.948021073114</v>
      </c>
      <c r="D177" s="105">
        <v>12862.429644134967</v>
      </c>
      <c r="E177" s="106">
        <v>13094.706981494577</v>
      </c>
      <c r="F177" s="106">
        <v>13119.678237017666</v>
      </c>
      <c r="G177" s="1064">
        <v>-0.19033435936432988</v>
      </c>
      <c r="H177" s="107">
        <v>376.02996453900715</v>
      </c>
      <c r="I177" s="107">
        <v>-1.1543212629155863</v>
      </c>
      <c r="J177" s="108">
        <v>-4.8903878583473865</v>
      </c>
      <c r="K177" s="108">
        <v>14.670308232539991</v>
      </c>
      <c r="L177" s="1065">
        <v>-9.7264252146818109E-3</v>
      </c>
    </row>
    <row r="178" spans="1:12" ht="15">
      <c r="A178" s="46" t="s">
        <v>114</v>
      </c>
      <c r="B178" s="47" t="s">
        <v>29</v>
      </c>
      <c r="C178" s="94">
        <v>12847.513725490197</v>
      </c>
      <c r="D178" s="94">
        <v>12830.513725490197</v>
      </c>
      <c r="E178" s="95">
        <v>13104.464</v>
      </c>
      <c r="F178" s="95">
        <v>13087.124</v>
      </c>
      <c r="G178" s="1057">
        <v>0.13249664326554975</v>
      </c>
      <c r="H178" s="96">
        <v>360.1</v>
      </c>
      <c r="I178" s="96">
        <v>-1.369487811558477</v>
      </c>
      <c r="J178" s="104">
        <v>3.8986354775828458</v>
      </c>
      <c r="K178" s="104">
        <v>6.9319807517232404</v>
      </c>
      <c r="L178" s="1063">
        <v>0.58218498492041793</v>
      </c>
    </row>
    <row r="179" spans="1:12" ht="15">
      <c r="A179" s="46" t="s">
        <v>114</v>
      </c>
      <c r="B179" s="47" t="s">
        <v>30</v>
      </c>
      <c r="C179" s="94">
        <v>12830.042156862744</v>
      </c>
      <c r="D179" s="94">
        <v>12885.080392156862</v>
      </c>
      <c r="E179" s="95">
        <v>13086.643</v>
      </c>
      <c r="F179" s="95">
        <v>13142.781999999999</v>
      </c>
      <c r="G179" s="1057">
        <v>-0.42714700738397104</v>
      </c>
      <c r="H179" s="96">
        <v>390.3</v>
      </c>
      <c r="I179" s="96">
        <v>-0.4590665646518774</v>
      </c>
      <c r="J179" s="104">
        <v>-11.589895988112927</v>
      </c>
      <c r="K179" s="104">
        <v>7.7383274808167508</v>
      </c>
      <c r="L179" s="1063">
        <v>-0.59191141013509974</v>
      </c>
    </row>
    <row r="180" spans="1:12" ht="14.25">
      <c r="A180" s="44" t="s">
        <v>114</v>
      </c>
      <c r="B180" s="48" t="s">
        <v>31</v>
      </c>
      <c r="C180" s="105">
        <v>12332.009956734964</v>
      </c>
      <c r="D180" s="105">
        <v>12436.875687403894</v>
      </c>
      <c r="E180" s="106">
        <v>12578.650155869664</v>
      </c>
      <c r="F180" s="106">
        <v>12685.613201151971</v>
      </c>
      <c r="G180" s="1064">
        <v>-0.8431838775645023</v>
      </c>
      <c r="H180" s="107">
        <v>331.71640488656197</v>
      </c>
      <c r="I180" s="107">
        <v>-0.6453393653273225</v>
      </c>
      <c r="J180" s="108">
        <v>-15.236686390532544</v>
      </c>
      <c r="K180" s="108">
        <v>22.356613343737809</v>
      </c>
      <c r="L180" s="1065">
        <v>-2.7455032548511262</v>
      </c>
    </row>
    <row r="181" spans="1:12" ht="15">
      <c r="A181" s="46" t="s">
        <v>114</v>
      </c>
      <c r="B181" s="47" t="s">
        <v>32</v>
      </c>
      <c r="C181" s="94">
        <v>12279.314705882352</v>
      </c>
      <c r="D181" s="94">
        <v>12331.588235294117</v>
      </c>
      <c r="E181" s="95">
        <v>12524.901</v>
      </c>
      <c r="F181" s="95">
        <v>12578.22</v>
      </c>
      <c r="G181" s="1057">
        <v>-0.42389940707031287</v>
      </c>
      <c r="H181" s="96">
        <v>318.8</v>
      </c>
      <c r="I181" s="96">
        <v>-6.2695924764886724E-2</v>
      </c>
      <c r="J181" s="104">
        <v>-9.1254752851711025</v>
      </c>
      <c r="K181" s="104">
        <v>12.433346338925737</v>
      </c>
      <c r="L181" s="1063">
        <v>-0.58806720235412335</v>
      </c>
    </row>
    <row r="182" spans="1:12" ht="15.75" thickBot="1">
      <c r="A182" s="49" t="s">
        <v>114</v>
      </c>
      <c r="B182" s="50" t="s">
        <v>33</v>
      </c>
      <c r="C182" s="109">
        <v>12392.523529411765</v>
      </c>
      <c r="D182" s="109">
        <v>12540.344117647059</v>
      </c>
      <c r="E182" s="110">
        <v>12640.374</v>
      </c>
      <c r="F182" s="110">
        <v>12791.151</v>
      </c>
      <c r="G182" s="1066">
        <v>-1.1787602225945113</v>
      </c>
      <c r="H182" s="104">
        <v>347.9</v>
      </c>
      <c r="I182" s="104">
        <v>-0.5715918833952558</v>
      </c>
      <c r="J182" s="104">
        <v>-21.82377049180328</v>
      </c>
      <c r="K182" s="104">
        <v>9.9232670048120699</v>
      </c>
      <c r="L182" s="1063">
        <v>-2.1574360524970029</v>
      </c>
    </row>
    <row r="183" spans="1:12" ht="15.75" thickBot="1">
      <c r="A183" s="51"/>
      <c r="B183" s="52"/>
      <c r="C183" s="111"/>
      <c r="D183" s="111"/>
      <c r="E183" s="111"/>
      <c r="F183" s="111"/>
      <c r="G183" s="1067"/>
      <c r="H183" s="112"/>
      <c r="I183" s="112"/>
      <c r="J183" s="112"/>
      <c r="K183" s="112"/>
      <c r="L183" s="1068"/>
    </row>
    <row r="184" spans="1:12" ht="15">
      <c r="A184" s="46" t="s">
        <v>115</v>
      </c>
      <c r="B184" s="53" t="s">
        <v>30</v>
      </c>
      <c r="C184" s="113">
        <v>12679.122549019608</v>
      </c>
      <c r="D184" s="113">
        <v>12803.661764705883</v>
      </c>
      <c r="E184" s="114">
        <v>12932.705</v>
      </c>
      <c r="F184" s="114">
        <v>13059.735000000001</v>
      </c>
      <c r="G184" s="1069">
        <v>-0.97268436151270021</v>
      </c>
      <c r="H184" s="115">
        <v>407</v>
      </c>
      <c r="I184" s="115">
        <v>1.6229712858926344</v>
      </c>
      <c r="J184" s="115">
        <v>-2.3668639053254439</v>
      </c>
      <c r="K184" s="115">
        <v>2.1459227467811157</v>
      </c>
      <c r="L184" s="1070">
        <v>5.4079696898704288E-2</v>
      </c>
    </row>
    <row r="185" spans="1:12" ht="15.75" thickBot="1">
      <c r="A185" s="49" t="s">
        <v>115</v>
      </c>
      <c r="B185" s="50" t="s">
        <v>33</v>
      </c>
      <c r="C185" s="109">
        <v>12318.622549019608</v>
      </c>
      <c r="D185" s="109">
        <v>12574.89705882353</v>
      </c>
      <c r="E185" s="110">
        <v>12564.995000000001</v>
      </c>
      <c r="F185" s="110">
        <v>12826.395</v>
      </c>
      <c r="G185" s="1066">
        <v>-2.0379849521241127</v>
      </c>
      <c r="H185" s="104">
        <v>368.8</v>
      </c>
      <c r="I185" s="104">
        <v>0.16295491580663302</v>
      </c>
      <c r="J185" s="104">
        <v>-16.205533596837945</v>
      </c>
      <c r="K185" s="104">
        <v>5.514371179607231</v>
      </c>
      <c r="L185" s="1063">
        <v>-0.74878020051407201</v>
      </c>
    </row>
    <row r="186" spans="1:12" ht="15.75" thickBot="1">
      <c r="A186" s="51"/>
      <c r="B186" s="52"/>
      <c r="C186" s="111"/>
      <c r="D186" s="111"/>
      <c r="E186" s="111"/>
      <c r="F186" s="111"/>
      <c r="G186" s="1067"/>
      <c r="H186" s="112"/>
      <c r="I186" s="112"/>
      <c r="J186" s="112"/>
      <c r="K186" s="112"/>
      <c r="L186" s="1068"/>
    </row>
    <row r="187" spans="1:12" ht="14.25">
      <c r="A187" s="44" t="s">
        <v>116</v>
      </c>
      <c r="B187" s="45" t="s">
        <v>25</v>
      </c>
      <c r="C187" s="100" t="s">
        <v>100</v>
      </c>
      <c r="D187" s="100" t="s">
        <v>100</v>
      </c>
      <c r="E187" s="101" t="s">
        <v>100</v>
      </c>
      <c r="F187" s="101" t="s">
        <v>100</v>
      </c>
      <c r="G187" s="1061" t="s">
        <v>100</v>
      </c>
      <c r="H187" s="102" t="s">
        <v>100</v>
      </c>
      <c r="I187" s="102" t="s">
        <v>100</v>
      </c>
      <c r="J187" s="103" t="s">
        <v>100</v>
      </c>
      <c r="K187" s="103" t="s">
        <v>100</v>
      </c>
      <c r="L187" s="1062" t="s">
        <v>100</v>
      </c>
    </row>
    <row r="188" spans="1:12" ht="15">
      <c r="A188" s="39" t="s">
        <v>116</v>
      </c>
      <c r="B188" s="47" t="s">
        <v>26</v>
      </c>
      <c r="C188" s="94" t="s">
        <v>100</v>
      </c>
      <c r="D188" s="94" t="s">
        <v>100</v>
      </c>
      <c r="E188" s="95" t="s">
        <v>100</v>
      </c>
      <c r="F188" s="95" t="s">
        <v>100</v>
      </c>
      <c r="G188" s="1057" t="s">
        <v>100</v>
      </c>
      <c r="H188" s="96" t="s">
        <v>100</v>
      </c>
      <c r="I188" s="96" t="s">
        <v>100</v>
      </c>
      <c r="J188" s="104" t="s">
        <v>100</v>
      </c>
      <c r="K188" s="104" t="s">
        <v>100</v>
      </c>
      <c r="L188" s="1063" t="s">
        <v>100</v>
      </c>
    </row>
    <row r="189" spans="1:12" ht="15">
      <c r="A189" s="39" t="s">
        <v>116</v>
      </c>
      <c r="B189" s="47" t="s">
        <v>27</v>
      </c>
      <c r="C189" s="94" t="s">
        <v>100</v>
      </c>
      <c r="D189" s="94" t="s">
        <v>100</v>
      </c>
      <c r="E189" s="95" t="s">
        <v>100</v>
      </c>
      <c r="F189" s="95" t="s">
        <v>100</v>
      </c>
      <c r="G189" s="1057" t="s">
        <v>100</v>
      </c>
      <c r="H189" s="96" t="s">
        <v>100</v>
      </c>
      <c r="I189" s="96" t="s">
        <v>100</v>
      </c>
      <c r="J189" s="104" t="s">
        <v>100</v>
      </c>
      <c r="K189" s="104" t="s">
        <v>100</v>
      </c>
      <c r="L189" s="1063" t="s">
        <v>100</v>
      </c>
    </row>
    <row r="190" spans="1:12" ht="15">
      <c r="A190" s="39" t="s">
        <v>116</v>
      </c>
      <c r="B190" s="47" t="s">
        <v>34</v>
      </c>
      <c r="C190" s="94" t="s">
        <v>100</v>
      </c>
      <c r="D190" s="94" t="s">
        <v>100</v>
      </c>
      <c r="E190" s="95" t="s">
        <v>100</v>
      </c>
      <c r="F190" s="95" t="s">
        <v>100</v>
      </c>
      <c r="G190" s="1057" t="s">
        <v>100</v>
      </c>
      <c r="H190" s="96" t="s">
        <v>100</v>
      </c>
      <c r="I190" s="96" t="s">
        <v>100</v>
      </c>
      <c r="J190" s="104" t="s">
        <v>100</v>
      </c>
      <c r="K190" s="104" t="s">
        <v>100</v>
      </c>
      <c r="L190" s="1063" t="s">
        <v>100</v>
      </c>
    </row>
    <row r="191" spans="1:12" ht="14.25">
      <c r="A191" s="54" t="s">
        <v>116</v>
      </c>
      <c r="B191" s="48" t="s">
        <v>28</v>
      </c>
      <c r="C191" s="105" t="s">
        <v>100</v>
      </c>
      <c r="D191" s="105" t="s">
        <v>100</v>
      </c>
      <c r="E191" s="106" t="s">
        <v>100</v>
      </c>
      <c r="F191" s="106" t="s">
        <v>100</v>
      </c>
      <c r="G191" s="1064" t="s">
        <v>100</v>
      </c>
      <c r="H191" s="107" t="s">
        <v>100</v>
      </c>
      <c r="I191" s="107" t="s">
        <v>100</v>
      </c>
      <c r="J191" s="108" t="s">
        <v>100</v>
      </c>
      <c r="K191" s="108" t="s">
        <v>100</v>
      </c>
      <c r="L191" s="1065" t="s">
        <v>100</v>
      </c>
    </row>
    <row r="192" spans="1:12" ht="15">
      <c r="A192" s="39" t="s">
        <v>116</v>
      </c>
      <c r="B192" s="47" t="s">
        <v>30</v>
      </c>
      <c r="C192" s="94" t="s">
        <v>100</v>
      </c>
      <c r="D192" s="94" t="s">
        <v>100</v>
      </c>
      <c r="E192" s="95" t="s">
        <v>100</v>
      </c>
      <c r="F192" s="95" t="s">
        <v>100</v>
      </c>
      <c r="G192" s="1057" t="s">
        <v>100</v>
      </c>
      <c r="H192" s="96" t="s">
        <v>100</v>
      </c>
      <c r="I192" s="96" t="s">
        <v>100</v>
      </c>
      <c r="J192" s="104" t="s">
        <v>100</v>
      </c>
      <c r="K192" s="104" t="s">
        <v>100</v>
      </c>
      <c r="L192" s="1063" t="s">
        <v>100</v>
      </c>
    </row>
    <row r="193" spans="1:12" ht="15">
      <c r="A193" s="39" t="s">
        <v>116</v>
      </c>
      <c r="B193" s="47" t="s">
        <v>35</v>
      </c>
      <c r="C193" s="94" t="s">
        <v>100</v>
      </c>
      <c r="D193" s="94" t="s">
        <v>100</v>
      </c>
      <c r="E193" s="95" t="s">
        <v>100</v>
      </c>
      <c r="F193" s="95" t="s">
        <v>100</v>
      </c>
      <c r="G193" s="1057" t="s">
        <v>100</v>
      </c>
      <c r="H193" s="96" t="s">
        <v>100</v>
      </c>
      <c r="I193" s="96" t="s">
        <v>100</v>
      </c>
      <c r="J193" s="104" t="s">
        <v>100</v>
      </c>
      <c r="K193" s="104" t="s">
        <v>100</v>
      </c>
      <c r="L193" s="1063" t="s">
        <v>100</v>
      </c>
    </row>
    <row r="194" spans="1:12" ht="14.25">
      <c r="A194" s="54" t="s">
        <v>116</v>
      </c>
      <c r="B194" s="48" t="s">
        <v>31</v>
      </c>
      <c r="C194" s="105" t="s">
        <v>100</v>
      </c>
      <c r="D194" s="105" t="s">
        <v>100</v>
      </c>
      <c r="E194" s="106" t="s">
        <v>100</v>
      </c>
      <c r="F194" s="106" t="s">
        <v>100</v>
      </c>
      <c r="G194" s="1064" t="s">
        <v>100</v>
      </c>
      <c r="H194" s="107" t="s">
        <v>100</v>
      </c>
      <c r="I194" s="107" t="s">
        <v>100</v>
      </c>
      <c r="J194" s="108" t="s">
        <v>100</v>
      </c>
      <c r="K194" s="108" t="s">
        <v>100</v>
      </c>
      <c r="L194" s="1065" t="s">
        <v>100</v>
      </c>
    </row>
    <row r="195" spans="1:12" ht="15">
      <c r="A195" s="39" t="s">
        <v>116</v>
      </c>
      <c r="B195" s="47" t="s">
        <v>33</v>
      </c>
      <c r="C195" s="94" t="s">
        <v>100</v>
      </c>
      <c r="D195" s="94" t="s">
        <v>100</v>
      </c>
      <c r="E195" s="95" t="s">
        <v>100</v>
      </c>
      <c r="F195" s="95" t="s">
        <v>100</v>
      </c>
      <c r="G195" s="1057" t="s">
        <v>100</v>
      </c>
      <c r="H195" s="96" t="s">
        <v>100</v>
      </c>
      <c r="I195" s="96" t="s">
        <v>100</v>
      </c>
      <c r="J195" s="104" t="s">
        <v>100</v>
      </c>
      <c r="K195" s="104" t="s">
        <v>100</v>
      </c>
      <c r="L195" s="1063" t="s">
        <v>100</v>
      </c>
    </row>
    <row r="196" spans="1:12" ht="15.75" thickBot="1">
      <c r="A196" s="55" t="s">
        <v>116</v>
      </c>
      <c r="B196" s="47" t="s">
        <v>36</v>
      </c>
      <c r="C196" s="109" t="s">
        <v>100</v>
      </c>
      <c r="D196" s="109" t="s">
        <v>100</v>
      </c>
      <c r="E196" s="110" t="s">
        <v>100</v>
      </c>
      <c r="F196" s="110" t="s">
        <v>100</v>
      </c>
      <c r="G196" s="1066" t="s">
        <v>100</v>
      </c>
      <c r="H196" s="104" t="s">
        <v>100</v>
      </c>
      <c r="I196" s="104" t="s">
        <v>100</v>
      </c>
      <c r="J196" s="104" t="s">
        <v>100</v>
      </c>
      <c r="K196" s="104" t="s">
        <v>100</v>
      </c>
      <c r="L196" s="1063" t="s">
        <v>100</v>
      </c>
    </row>
    <row r="197" spans="1:12" ht="15.75" thickBot="1">
      <c r="A197" s="51"/>
      <c r="B197" s="52"/>
      <c r="C197" s="111"/>
      <c r="D197" s="111"/>
      <c r="E197" s="111"/>
      <c r="F197" s="111"/>
      <c r="G197" s="1067"/>
      <c r="H197" s="112"/>
      <c r="I197" s="112"/>
      <c r="J197" s="112"/>
      <c r="K197" s="112"/>
      <c r="L197" s="1068"/>
    </row>
    <row r="198" spans="1:12" ht="14.25">
      <c r="A198" s="44" t="s">
        <v>24</v>
      </c>
      <c r="B198" s="45" t="s">
        <v>28</v>
      </c>
      <c r="C198" s="100">
        <v>11369.697128776861</v>
      </c>
      <c r="D198" s="100">
        <v>11454.080633176451</v>
      </c>
      <c r="E198" s="101">
        <v>11597.091071352399</v>
      </c>
      <c r="F198" s="101">
        <v>11683.16224583998</v>
      </c>
      <c r="G198" s="1061">
        <v>-0.73671128309656109</v>
      </c>
      <c r="H198" s="102">
        <v>356.91833910034597</v>
      </c>
      <c r="I198" s="102">
        <v>0.47769682114876794</v>
      </c>
      <c r="J198" s="103">
        <v>17.004048582995949</v>
      </c>
      <c r="K198" s="103">
        <v>3.7586162049681362</v>
      </c>
      <c r="L198" s="1062">
        <v>0.70130713206307371</v>
      </c>
    </row>
    <row r="199" spans="1:12" ht="15">
      <c r="A199" s="46" t="s">
        <v>24</v>
      </c>
      <c r="B199" s="47" t="s">
        <v>29</v>
      </c>
      <c r="C199" s="94">
        <v>10773.216666666667</v>
      </c>
      <c r="D199" s="94">
        <v>11085.211764705882</v>
      </c>
      <c r="E199" s="95">
        <v>10988.681</v>
      </c>
      <c r="F199" s="95">
        <v>11306.915999999999</v>
      </c>
      <c r="G199" s="1057">
        <v>-2.8145163544152871</v>
      </c>
      <c r="H199" s="96">
        <v>325.5</v>
      </c>
      <c r="I199" s="96">
        <v>-0.30627871362940279</v>
      </c>
      <c r="J199" s="104">
        <v>13.725490196078432</v>
      </c>
      <c r="K199" s="104">
        <v>0.75432435947457399</v>
      </c>
      <c r="L199" s="1063">
        <v>0.1230581136520712</v>
      </c>
    </row>
    <row r="200" spans="1:12" ht="15">
      <c r="A200" s="46" t="s">
        <v>24</v>
      </c>
      <c r="B200" s="47" t="s">
        <v>30</v>
      </c>
      <c r="C200" s="94">
        <v>11411.802941176471</v>
      </c>
      <c r="D200" s="94">
        <v>11523.259803921568</v>
      </c>
      <c r="E200" s="95">
        <v>11640.039000000001</v>
      </c>
      <c r="F200" s="95">
        <v>11753.725</v>
      </c>
      <c r="G200" s="1057">
        <v>-0.96723379184045633</v>
      </c>
      <c r="H200" s="96">
        <v>354.9</v>
      </c>
      <c r="I200" s="96">
        <v>1.4869888475836399</v>
      </c>
      <c r="J200" s="104">
        <v>9.433962264150944</v>
      </c>
      <c r="K200" s="104">
        <v>1.508648718949148</v>
      </c>
      <c r="L200" s="1063">
        <v>0.19660514920041683</v>
      </c>
    </row>
    <row r="201" spans="1:12" ht="15">
      <c r="A201" s="46" t="s">
        <v>24</v>
      </c>
      <c r="B201" s="47" t="s">
        <v>35</v>
      </c>
      <c r="C201" s="94">
        <v>11590.76568627451</v>
      </c>
      <c r="D201" s="94">
        <v>11559.230392156864</v>
      </c>
      <c r="E201" s="95">
        <v>11822.581</v>
      </c>
      <c r="F201" s="95">
        <v>11790.415000000001</v>
      </c>
      <c r="G201" s="1057">
        <v>0.27281482458420042</v>
      </c>
      <c r="H201" s="96">
        <v>374.8</v>
      </c>
      <c r="I201" s="96">
        <v>-0.84656084656084352</v>
      </c>
      <c r="J201" s="104">
        <v>27.777777777777779</v>
      </c>
      <c r="K201" s="104">
        <v>1.4956431265444141</v>
      </c>
      <c r="L201" s="1063">
        <v>0.38164386921058568</v>
      </c>
    </row>
    <row r="202" spans="1:12" ht="14.25">
      <c r="A202" s="44" t="s">
        <v>24</v>
      </c>
      <c r="B202" s="48" t="s">
        <v>31</v>
      </c>
      <c r="C202" s="105">
        <v>10768.175189953226</v>
      </c>
      <c r="D202" s="105">
        <v>10725.688247351065</v>
      </c>
      <c r="E202" s="106">
        <v>10983.538693752291</v>
      </c>
      <c r="F202" s="106">
        <v>10940.202012298087</v>
      </c>
      <c r="G202" s="1064">
        <v>0.39612322885343965</v>
      </c>
      <c r="H202" s="107">
        <v>300.03793103448277</v>
      </c>
      <c r="I202" s="107">
        <v>0.48082091175470354</v>
      </c>
      <c r="J202" s="108">
        <v>-3.7429378531073447</v>
      </c>
      <c r="K202" s="108">
        <v>17.726622447652492</v>
      </c>
      <c r="L202" s="1065">
        <v>0.19970079893359127</v>
      </c>
    </row>
    <row r="203" spans="1:12" ht="15">
      <c r="A203" s="46" t="s">
        <v>24</v>
      </c>
      <c r="B203" s="47" t="s">
        <v>32</v>
      </c>
      <c r="C203" s="94">
        <v>10247.808823529411</v>
      </c>
      <c r="D203" s="94">
        <v>10438.655882352941</v>
      </c>
      <c r="E203" s="95">
        <v>10452.764999999999</v>
      </c>
      <c r="F203" s="95">
        <v>10647.429</v>
      </c>
      <c r="G203" s="1057">
        <v>-1.8282723463100874</v>
      </c>
      <c r="H203" s="96">
        <v>274.5</v>
      </c>
      <c r="I203" s="96">
        <v>-0.14550745725717618</v>
      </c>
      <c r="J203" s="104">
        <v>-4.967602591792657</v>
      </c>
      <c r="K203" s="104">
        <v>5.7224606580829755</v>
      </c>
      <c r="L203" s="1063">
        <v>-8.4466324232748136E-3</v>
      </c>
    </row>
    <row r="204" spans="1:12" ht="15">
      <c r="A204" s="46" t="s">
        <v>24</v>
      </c>
      <c r="B204" s="47" t="s">
        <v>33</v>
      </c>
      <c r="C204" s="94">
        <v>10911.386274509803</v>
      </c>
      <c r="D204" s="94">
        <v>10767.725490196079</v>
      </c>
      <c r="E204" s="95">
        <v>11129.614</v>
      </c>
      <c r="F204" s="95">
        <v>10983.08</v>
      </c>
      <c r="G204" s="1057">
        <v>1.3341794833507508</v>
      </c>
      <c r="H204" s="96">
        <v>299.39999999999998</v>
      </c>
      <c r="I204" s="96">
        <v>0.30150753768843463</v>
      </c>
      <c r="J204" s="104">
        <v>-12.037037037037036</v>
      </c>
      <c r="K204" s="104">
        <v>7.4131876706983997</v>
      </c>
      <c r="L204" s="1063">
        <v>-0.60760698210516484</v>
      </c>
    </row>
    <row r="205" spans="1:12" ht="15">
      <c r="A205" s="46" t="s">
        <v>24</v>
      </c>
      <c r="B205" s="47" t="s">
        <v>36</v>
      </c>
      <c r="C205" s="94">
        <v>11095.036274509803</v>
      </c>
      <c r="D205" s="94">
        <v>11003.83725490196</v>
      </c>
      <c r="E205" s="95">
        <v>11316.937</v>
      </c>
      <c r="F205" s="95">
        <v>11223.914000000001</v>
      </c>
      <c r="G205" s="1057">
        <v>0.82879287920416367</v>
      </c>
      <c r="H205" s="96">
        <v>332.9</v>
      </c>
      <c r="I205" s="96">
        <v>-0.56750298685783573</v>
      </c>
      <c r="J205" s="104">
        <v>15.737704918032788</v>
      </c>
      <c r="K205" s="104">
        <v>4.5909741188711148</v>
      </c>
      <c r="L205" s="1063">
        <v>0.81575441346202959</v>
      </c>
    </row>
    <row r="206" spans="1:12" ht="14.25">
      <c r="A206" s="44" t="s">
        <v>24</v>
      </c>
      <c r="B206" s="48" t="s">
        <v>37</v>
      </c>
      <c r="C206" s="105">
        <v>8198.6594833338895</v>
      </c>
      <c r="D206" s="105">
        <v>8111.6752665396325</v>
      </c>
      <c r="E206" s="106">
        <v>8362.6326730005676</v>
      </c>
      <c r="F206" s="106">
        <v>8273.908771870425</v>
      </c>
      <c r="G206" s="1064">
        <v>1.0723335678027475</v>
      </c>
      <c r="H206" s="107">
        <v>223.6245243128964</v>
      </c>
      <c r="I206" s="107">
        <v>5.6356426164277808E-2</v>
      </c>
      <c r="J206" s="108">
        <v>-3.2719836400818001</v>
      </c>
      <c r="K206" s="108">
        <v>6.1516452074391994</v>
      </c>
      <c r="L206" s="1065">
        <v>9.8915909258732171E-2</v>
      </c>
    </row>
    <row r="207" spans="1:12" ht="15">
      <c r="A207" s="46" t="s">
        <v>24</v>
      </c>
      <c r="B207" s="47" t="s">
        <v>102</v>
      </c>
      <c r="C207" s="116">
        <v>7975.0196078431372</v>
      </c>
      <c r="D207" s="116">
        <v>7937.0931372549021</v>
      </c>
      <c r="E207" s="117">
        <v>8134.52</v>
      </c>
      <c r="F207" s="117">
        <v>8095.835</v>
      </c>
      <c r="G207" s="1071">
        <v>0.4778382958644834</v>
      </c>
      <c r="H207" s="118">
        <v>214.8</v>
      </c>
      <c r="I207" s="118">
        <v>-9.30232558139482E-2</v>
      </c>
      <c r="J207" s="119">
        <v>-9.7178683385579934</v>
      </c>
      <c r="K207" s="119">
        <v>3.7456106125634019</v>
      </c>
      <c r="L207" s="1072">
        <v>-0.20289786620872352</v>
      </c>
    </row>
    <row r="208" spans="1:12" ht="15">
      <c r="A208" s="46" t="s">
        <v>24</v>
      </c>
      <c r="B208" s="47" t="s">
        <v>38</v>
      </c>
      <c r="C208" s="94">
        <v>8408.2343137254902</v>
      </c>
      <c r="D208" s="94">
        <v>8289.6313725490199</v>
      </c>
      <c r="E208" s="95">
        <v>8576.3989999999994</v>
      </c>
      <c r="F208" s="95">
        <v>8455.4240000000009</v>
      </c>
      <c r="G208" s="1057">
        <v>1.4307384230524518</v>
      </c>
      <c r="H208" s="96">
        <v>232.4</v>
      </c>
      <c r="I208" s="96">
        <v>-0.81092616303884146</v>
      </c>
      <c r="J208" s="104">
        <v>8.3916083916083917</v>
      </c>
      <c r="K208" s="104">
        <v>2.0158668227337753</v>
      </c>
      <c r="L208" s="1063">
        <v>0.24584578052558137</v>
      </c>
    </row>
    <row r="209" spans="1:12" ht="15.75" thickBot="1">
      <c r="A209" s="46" t="s">
        <v>24</v>
      </c>
      <c r="B209" s="47" t="s">
        <v>39</v>
      </c>
      <c r="C209" s="94">
        <v>8995.5813725490207</v>
      </c>
      <c r="D209" s="94">
        <v>8946.0901960784322</v>
      </c>
      <c r="E209" s="95">
        <v>9175.4930000000004</v>
      </c>
      <c r="F209" s="95">
        <v>9125.0120000000006</v>
      </c>
      <c r="G209" s="1057">
        <v>0.55321571083961052</v>
      </c>
      <c r="H209" s="96">
        <v>263</v>
      </c>
      <c r="I209" s="96">
        <v>-1.3873265841769737</v>
      </c>
      <c r="J209" s="104">
        <v>11.111111111111111</v>
      </c>
      <c r="K209" s="104">
        <v>0.39016777214202103</v>
      </c>
      <c r="L209" s="1063">
        <v>5.596799494187249E-2</v>
      </c>
    </row>
    <row r="210" spans="1:12" ht="15.75" thickBot="1">
      <c r="A210" s="51"/>
      <c r="B210" s="52"/>
      <c r="C210" s="111"/>
      <c r="D210" s="111"/>
      <c r="E210" s="111"/>
      <c r="F210" s="111"/>
      <c r="G210" s="1067"/>
      <c r="H210" s="112"/>
      <c r="I210" s="112"/>
      <c r="J210" s="112"/>
      <c r="K210" s="112"/>
      <c r="L210" s="1068"/>
    </row>
    <row r="211" spans="1:12" ht="14.25">
      <c r="A211" s="44" t="s">
        <v>117</v>
      </c>
      <c r="B211" s="48" t="s">
        <v>25</v>
      </c>
      <c r="C211" s="105">
        <v>13825.33138695456</v>
      </c>
      <c r="D211" s="105">
        <v>14031.596822373696</v>
      </c>
      <c r="E211" s="106">
        <v>14101.838014693651</v>
      </c>
      <c r="F211" s="106">
        <v>14312.228758821171</v>
      </c>
      <c r="G211" s="1064">
        <v>-1.4700068568834794</v>
      </c>
      <c r="H211" s="107">
        <v>337.12616822429908</v>
      </c>
      <c r="I211" s="107">
        <v>-2.0074403724521406</v>
      </c>
      <c r="J211" s="108">
        <v>-26.206896551724139</v>
      </c>
      <c r="K211" s="108">
        <v>1.3915983873065418</v>
      </c>
      <c r="L211" s="1065">
        <v>-0.40317819395351528</v>
      </c>
    </row>
    <row r="212" spans="1:12" ht="15">
      <c r="A212" s="46" t="s">
        <v>117</v>
      </c>
      <c r="B212" s="47" t="s">
        <v>26</v>
      </c>
      <c r="C212" s="94">
        <v>13386.914705882353</v>
      </c>
      <c r="D212" s="94">
        <v>13896.869607843139</v>
      </c>
      <c r="E212" s="95">
        <v>13654.653</v>
      </c>
      <c r="F212" s="95">
        <v>14174.807000000001</v>
      </c>
      <c r="G212" s="1057">
        <v>-3.6695667179101656</v>
      </c>
      <c r="H212" s="96">
        <v>322.89999999999998</v>
      </c>
      <c r="I212" s="96">
        <v>6.1123890897140862</v>
      </c>
      <c r="J212" s="104">
        <v>-33.333333333333329</v>
      </c>
      <c r="K212" s="104">
        <v>0.18207829366627648</v>
      </c>
      <c r="L212" s="1063">
        <v>-7.7854866378283483E-2</v>
      </c>
    </row>
    <row r="213" spans="1:12" ht="15">
      <c r="A213" s="46" t="s">
        <v>117</v>
      </c>
      <c r="B213" s="47" t="s">
        <v>27</v>
      </c>
      <c r="C213" s="94">
        <v>13633.446078431372</v>
      </c>
      <c r="D213" s="94">
        <v>14016.030392156863</v>
      </c>
      <c r="E213" s="95">
        <v>13906.115</v>
      </c>
      <c r="F213" s="95">
        <v>14296.351000000001</v>
      </c>
      <c r="G213" s="1057">
        <v>-2.7296196071291252</v>
      </c>
      <c r="H213" s="96">
        <v>325.10000000000002</v>
      </c>
      <c r="I213" s="96">
        <v>-5.0525700934579305</v>
      </c>
      <c r="J213" s="104">
        <v>-25</v>
      </c>
      <c r="K213" s="104">
        <v>0.74131876706984001</v>
      </c>
      <c r="L213" s="1063">
        <v>-0.19939171690094837</v>
      </c>
    </row>
    <row r="214" spans="1:12" ht="15">
      <c r="A214" s="46" t="s">
        <v>117</v>
      </c>
      <c r="B214" s="47" t="s">
        <v>34</v>
      </c>
      <c r="C214" s="94">
        <v>14250.62156862745</v>
      </c>
      <c r="D214" s="94">
        <v>14104.060784313726</v>
      </c>
      <c r="E214" s="95">
        <v>14535.634</v>
      </c>
      <c r="F214" s="95">
        <v>14386.142</v>
      </c>
      <c r="G214" s="1057">
        <v>1.03913891577047</v>
      </c>
      <c r="H214" s="96">
        <v>361.7</v>
      </c>
      <c r="I214" s="96">
        <v>-0.63186813186813495</v>
      </c>
      <c r="J214" s="104">
        <v>-25</v>
      </c>
      <c r="K214" s="104">
        <v>0.46820132657042524</v>
      </c>
      <c r="L214" s="1063">
        <v>-0.12593161067428327</v>
      </c>
    </row>
    <row r="215" spans="1:12" ht="14.25">
      <c r="A215" s="44" t="s">
        <v>117</v>
      </c>
      <c r="B215" s="48" t="s">
        <v>28</v>
      </c>
      <c r="C215" s="105">
        <v>13414.523544378226</v>
      </c>
      <c r="D215" s="105">
        <v>13317.332635848323</v>
      </c>
      <c r="E215" s="106">
        <v>13682.814015265791</v>
      </c>
      <c r="F215" s="106">
        <v>13583.67928856529</v>
      </c>
      <c r="G215" s="1064">
        <v>0.72980762129706422</v>
      </c>
      <c r="H215" s="107">
        <v>303.60510344827588</v>
      </c>
      <c r="I215" s="107">
        <v>-0.41299986155310991</v>
      </c>
      <c r="J215" s="108">
        <v>5.5312954876273652</v>
      </c>
      <c r="K215" s="108">
        <v>9.4290544934321758</v>
      </c>
      <c r="L215" s="1065">
        <v>0.92552682911728645</v>
      </c>
    </row>
    <row r="216" spans="1:12" ht="15">
      <c r="A216" s="46" t="s">
        <v>117</v>
      </c>
      <c r="B216" s="47" t="s">
        <v>29</v>
      </c>
      <c r="C216" s="94">
        <v>12951.8</v>
      </c>
      <c r="D216" s="94">
        <v>12927.434313725491</v>
      </c>
      <c r="E216" s="95">
        <v>13210.835999999999</v>
      </c>
      <c r="F216" s="95">
        <v>13185.983</v>
      </c>
      <c r="G216" s="1057">
        <v>0.18848044927707822</v>
      </c>
      <c r="H216" s="96">
        <v>274.10000000000002</v>
      </c>
      <c r="I216" s="96">
        <v>1.1066027296200664</v>
      </c>
      <c r="J216" s="104">
        <v>2.7397260273972601</v>
      </c>
      <c r="K216" s="104">
        <v>0.97541943035505274</v>
      </c>
      <c r="L216" s="1063">
        <v>7.1842254962058538E-2</v>
      </c>
    </row>
    <row r="217" spans="1:12" ht="15">
      <c r="A217" s="46" t="s">
        <v>117</v>
      </c>
      <c r="B217" s="47" t="s">
        <v>30</v>
      </c>
      <c r="C217" s="94">
        <v>13488.519607843138</v>
      </c>
      <c r="D217" s="94">
        <v>13364.790196078431</v>
      </c>
      <c r="E217" s="95">
        <v>13758.29</v>
      </c>
      <c r="F217" s="95">
        <v>13632.085999999999</v>
      </c>
      <c r="G217" s="1057">
        <v>0.92578641302586817</v>
      </c>
      <c r="H217" s="96">
        <v>298.10000000000002</v>
      </c>
      <c r="I217" s="96">
        <v>0.23537323470075505</v>
      </c>
      <c r="J217" s="104">
        <v>19.886363636363637</v>
      </c>
      <c r="K217" s="104">
        <v>5.4883599947977633</v>
      </c>
      <c r="L217" s="1063">
        <v>1.1313851216699007</v>
      </c>
    </row>
    <row r="218" spans="1:12" ht="15">
      <c r="A218" s="46" t="s">
        <v>117</v>
      </c>
      <c r="B218" s="47" t="s">
        <v>35</v>
      </c>
      <c r="C218" s="94">
        <v>13417.311764705881</v>
      </c>
      <c r="D218" s="94">
        <v>13349.670588235294</v>
      </c>
      <c r="E218" s="95">
        <v>13685.657999999999</v>
      </c>
      <c r="F218" s="95">
        <v>13616.664000000001</v>
      </c>
      <c r="G218" s="1057">
        <v>0.50668798172591156</v>
      </c>
      <c r="H218" s="96">
        <v>323.5</v>
      </c>
      <c r="I218" s="96">
        <v>-0.24668516805427423</v>
      </c>
      <c r="J218" s="104">
        <v>-12.977099236641221</v>
      </c>
      <c r="K218" s="104">
        <v>2.96527506827936</v>
      </c>
      <c r="L218" s="1063">
        <v>-0.27770054751467388</v>
      </c>
    </row>
    <row r="219" spans="1:12" ht="14.25">
      <c r="A219" s="44" t="s">
        <v>117</v>
      </c>
      <c r="B219" s="48" t="s">
        <v>31</v>
      </c>
      <c r="C219" s="105">
        <v>12422.028534804364</v>
      </c>
      <c r="D219" s="105">
        <v>12316.38362849554</v>
      </c>
      <c r="E219" s="106">
        <v>12670.469105500451</v>
      </c>
      <c r="F219" s="106">
        <v>12562.71130106545</v>
      </c>
      <c r="G219" s="1064">
        <v>0.8577591401456639</v>
      </c>
      <c r="H219" s="107">
        <v>267.54122807017546</v>
      </c>
      <c r="I219" s="107">
        <v>0.63858763517412731</v>
      </c>
      <c r="J219" s="108">
        <v>5.4335260115606934</v>
      </c>
      <c r="K219" s="108">
        <v>11.86110027311744</v>
      </c>
      <c r="L219" s="1065">
        <v>1.1543296331867552</v>
      </c>
    </row>
    <row r="220" spans="1:12" ht="15">
      <c r="A220" s="46" t="s">
        <v>117</v>
      </c>
      <c r="B220" s="47" t="s">
        <v>32</v>
      </c>
      <c r="C220" s="94">
        <v>12106.376470588237</v>
      </c>
      <c r="D220" s="94">
        <v>11970.305882352941</v>
      </c>
      <c r="E220" s="95">
        <v>12348.504000000001</v>
      </c>
      <c r="F220" s="95">
        <v>12209.712</v>
      </c>
      <c r="G220" s="1057">
        <v>1.136734429116766</v>
      </c>
      <c r="H220" s="96">
        <v>244.4</v>
      </c>
      <c r="I220" s="96">
        <v>3.4278459585272931</v>
      </c>
      <c r="J220" s="104">
        <v>3.0567685589519651</v>
      </c>
      <c r="K220" s="104">
        <v>3.0693198075172323</v>
      </c>
      <c r="L220" s="1063">
        <v>0.23481058607893557</v>
      </c>
    </row>
    <row r="221" spans="1:12" ht="15">
      <c r="A221" s="46" t="s">
        <v>117</v>
      </c>
      <c r="B221" s="47" t="s">
        <v>33</v>
      </c>
      <c r="C221" s="94">
        <v>12498.706862745099</v>
      </c>
      <c r="D221" s="94">
        <v>12348.595098039215</v>
      </c>
      <c r="E221" s="95">
        <v>12748.681</v>
      </c>
      <c r="F221" s="95">
        <v>12595.566999999999</v>
      </c>
      <c r="G221" s="1057">
        <v>1.2156181615325568</v>
      </c>
      <c r="H221" s="96">
        <v>266.7</v>
      </c>
      <c r="I221" s="96">
        <v>-0.48507462686567587</v>
      </c>
      <c r="J221" s="96">
        <v>0.22222222222222221</v>
      </c>
      <c r="K221" s="96">
        <v>5.8655221745350508</v>
      </c>
      <c r="L221" s="1058">
        <v>0.29552588786590839</v>
      </c>
    </row>
    <row r="222" spans="1:12" ht="15.75" thickBot="1">
      <c r="A222" s="56" t="s">
        <v>117</v>
      </c>
      <c r="B222" s="57" t="s">
        <v>36</v>
      </c>
      <c r="C222" s="97">
        <v>12558.039215686274</v>
      </c>
      <c r="D222" s="97">
        <v>12585.057843137254</v>
      </c>
      <c r="E222" s="98">
        <v>12809.2</v>
      </c>
      <c r="F222" s="98">
        <v>12836.759</v>
      </c>
      <c r="G222" s="1059">
        <v>-0.21468814675105521</v>
      </c>
      <c r="H222" s="99">
        <v>293.5</v>
      </c>
      <c r="I222" s="99">
        <v>-1.1784511784511784</v>
      </c>
      <c r="J222" s="99">
        <v>20.967741935483872</v>
      </c>
      <c r="K222" s="99">
        <v>2.926258291065158</v>
      </c>
      <c r="L222" s="1060">
        <v>0.62399315924191256</v>
      </c>
    </row>
    <row r="223" spans="1:12">
      <c r="G223" s="80"/>
      <c r="H223" s="80"/>
      <c r="I223" s="80"/>
      <c r="J223" s="80"/>
      <c r="K223" s="80"/>
      <c r="L223" s="80"/>
    </row>
    <row r="224" spans="1:12">
      <c r="G224" s="80"/>
      <c r="H224" s="80"/>
      <c r="I224" s="80"/>
      <c r="J224" s="80"/>
      <c r="K224" s="80"/>
      <c r="L224" s="1078"/>
    </row>
    <row r="225" spans="1:12" ht="13.5" thickBot="1">
      <c r="G225" s="80"/>
      <c r="H225" s="80"/>
      <c r="I225" s="80"/>
      <c r="J225" s="80"/>
      <c r="K225" s="80"/>
      <c r="L225" s="1277"/>
    </row>
    <row r="226" spans="1:12" ht="21" thickBot="1">
      <c r="A226" s="1021" t="s">
        <v>324</v>
      </c>
      <c r="B226" s="1012"/>
      <c r="C226" s="1012"/>
      <c r="D226" s="1012"/>
      <c r="E226" s="1012"/>
      <c r="F226" s="1012"/>
      <c r="G226" s="1154"/>
      <c r="H226" s="1154"/>
      <c r="I226" s="1154"/>
      <c r="J226" s="1154"/>
      <c r="K226" s="1154"/>
      <c r="L226" s="1155"/>
    </row>
    <row r="227" spans="1:12" ht="12.75" customHeight="1">
      <c r="A227" s="27"/>
      <c r="B227" s="28"/>
      <c r="C227" s="3" t="s">
        <v>9</v>
      </c>
      <c r="D227" s="3" t="s">
        <v>9</v>
      </c>
      <c r="E227" s="3"/>
      <c r="F227" s="3"/>
      <c r="G227" s="1013"/>
      <c r="H227" s="1309" t="s">
        <v>10</v>
      </c>
      <c r="I227" s="1310"/>
      <c r="J227" s="1044" t="s">
        <v>11</v>
      </c>
      <c r="K227" s="1014" t="s">
        <v>12</v>
      </c>
      <c r="L227" s="1015"/>
    </row>
    <row r="228" spans="1:12" ht="15.75" customHeight="1">
      <c r="A228" s="29" t="s">
        <v>13</v>
      </c>
      <c r="B228" s="30" t="s">
        <v>14</v>
      </c>
      <c r="C228" s="1016" t="s">
        <v>40</v>
      </c>
      <c r="D228" s="1016" t="s">
        <v>40</v>
      </c>
      <c r="E228" s="1017" t="s">
        <v>41</v>
      </c>
      <c r="F228" s="1018"/>
      <c r="G228" s="1045"/>
      <c r="H228" s="1307" t="s">
        <v>15</v>
      </c>
      <c r="I228" s="1308"/>
      <c r="J228" s="1046" t="s">
        <v>16</v>
      </c>
      <c r="K228" s="1019" t="s">
        <v>17</v>
      </c>
      <c r="L228" s="1020"/>
    </row>
    <row r="229" spans="1:12" ht="26.25" thickBot="1">
      <c r="A229" s="31" t="s">
        <v>18</v>
      </c>
      <c r="B229" s="32" t="s">
        <v>19</v>
      </c>
      <c r="C229" s="933" t="s">
        <v>465</v>
      </c>
      <c r="D229" s="933" t="s">
        <v>461</v>
      </c>
      <c r="E229" s="1009" t="s">
        <v>465</v>
      </c>
      <c r="F229" s="1010" t="s">
        <v>461</v>
      </c>
      <c r="G229" s="1043" t="s">
        <v>20</v>
      </c>
      <c r="H229" s="81" t="s">
        <v>465</v>
      </c>
      <c r="I229" s="947" t="s">
        <v>20</v>
      </c>
      <c r="J229" s="1047" t="s">
        <v>20</v>
      </c>
      <c r="K229" s="1011" t="s">
        <v>465</v>
      </c>
      <c r="L229" s="1048" t="s">
        <v>21</v>
      </c>
    </row>
    <row r="230" spans="1:12" ht="15" thickBot="1">
      <c r="A230" s="33" t="s">
        <v>22</v>
      </c>
      <c r="B230" s="34" t="s">
        <v>23</v>
      </c>
      <c r="C230" s="82">
        <v>10882.192244295344</v>
      </c>
      <c r="D230" s="82">
        <v>10924.423705129862</v>
      </c>
      <c r="E230" s="83">
        <v>11099.83608918125</v>
      </c>
      <c r="F230" s="687">
        <v>11143.951304748685</v>
      </c>
      <c r="G230" s="1049">
        <v>-0.39586690897183746</v>
      </c>
      <c r="H230" s="84">
        <v>315.60783722682743</v>
      </c>
      <c r="I230" s="84">
        <v>0.3586455467982626</v>
      </c>
      <c r="J230" s="85">
        <v>3.4294621979734998</v>
      </c>
      <c r="K230" s="84">
        <v>100</v>
      </c>
      <c r="L230" s="1050" t="s">
        <v>23</v>
      </c>
    </row>
    <row r="231" spans="1:12" ht="15" thickBot="1">
      <c r="A231" s="35"/>
      <c r="B231" s="36"/>
      <c r="C231" s="86"/>
      <c r="D231" s="86"/>
      <c r="E231" s="86"/>
      <c r="F231" s="86"/>
      <c r="G231" s="1051"/>
      <c r="H231" s="85"/>
      <c r="I231" s="85"/>
      <c r="J231" s="85"/>
      <c r="K231" s="85"/>
      <c r="L231" s="1052"/>
    </row>
    <row r="232" spans="1:12" ht="15">
      <c r="A232" s="37" t="s">
        <v>108</v>
      </c>
      <c r="B232" s="38" t="s">
        <v>23</v>
      </c>
      <c r="C232" s="87" t="s">
        <v>100</v>
      </c>
      <c r="D232" s="87" t="s">
        <v>100</v>
      </c>
      <c r="E232" s="88" t="s">
        <v>100</v>
      </c>
      <c r="F232" s="88" t="s">
        <v>100</v>
      </c>
      <c r="G232" s="1053" t="s">
        <v>100</v>
      </c>
      <c r="H232" s="89" t="s">
        <v>100</v>
      </c>
      <c r="I232" s="89" t="s">
        <v>100</v>
      </c>
      <c r="J232" s="89" t="s">
        <v>100</v>
      </c>
      <c r="K232" s="89" t="s">
        <v>100</v>
      </c>
      <c r="L232" s="1054" t="s">
        <v>100</v>
      </c>
    </row>
    <row r="233" spans="1:12" ht="15">
      <c r="A233" s="46" t="s">
        <v>109</v>
      </c>
      <c r="B233" s="90" t="s">
        <v>23</v>
      </c>
      <c r="C233" s="91">
        <v>12084.224399905124</v>
      </c>
      <c r="D233" s="91">
        <v>12309.124643459156</v>
      </c>
      <c r="E233" s="92">
        <v>12325.908887903228</v>
      </c>
      <c r="F233" s="92">
        <v>12555.30713632834</v>
      </c>
      <c r="G233" s="1055">
        <v>-1.8271018457314845</v>
      </c>
      <c r="H233" s="93">
        <v>363.18786610878658</v>
      </c>
      <c r="I233" s="93">
        <v>2.3268679470580653</v>
      </c>
      <c r="J233" s="93">
        <v>-5.9055118110236222</v>
      </c>
      <c r="K233" s="93">
        <v>18.010550113036924</v>
      </c>
      <c r="L233" s="1056">
        <v>-1.7867998479919152</v>
      </c>
    </row>
    <row r="234" spans="1:12" ht="15">
      <c r="A234" s="39" t="s">
        <v>110</v>
      </c>
      <c r="B234" s="40" t="s">
        <v>23</v>
      </c>
      <c r="C234" s="94">
        <v>12060.851571543948</v>
      </c>
      <c r="D234" s="94">
        <v>12167.152635584942</v>
      </c>
      <c r="E234" s="95">
        <v>12302.068602974827</v>
      </c>
      <c r="F234" s="95">
        <v>12410.495688296642</v>
      </c>
      <c r="G234" s="1057">
        <v>-0.8736724788846586</v>
      </c>
      <c r="H234" s="96">
        <v>397.28750000000002</v>
      </c>
      <c r="I234" s="96">
        <v>-5.6313293705969558</v>
      </c>
      <c r="J234" s="96">
        <v>7.3170731707317067</v>
      </c>
      <c r="K234" s="96">
        <v>6.6314996232102494</v>
      </c>
      <c r="L234" s="1058">
        <v>0.24022916335054578</v>
      </c>
    </row>
    <row r="235" spans="1:12" ht="15">
      <c r="A235" s="39" t="s">
        <v>111</v>
      </c>
      <c r="B235" s="40" t="s">
        <v>23</v>
      </c>
      <c r="C235" s="94" t="s">
        <v>100</v>
      </c>
      <c r="D235" s="94" t="s">
        <v>100</v>
      </c>
      <c r="E235" s="95" t="s">
        <v>100</v>
      </c>
      <c r="F235" s="95" t="s">
        <v>100</v>
      </c>
      <c r="G235" s="1057" t="s">
        <v>100</v>
      </c>
      <c r="H235" s="96" t="s">
        <v>100</v>
      </c>
      <c r="I235" s="96" t="s">
        <v>100</v>
      </c>
      <c r="J235" s="96" t="s">
        <v>100</v>
      </c>
      <c r="K235" s="96" t="s">
        <v>100</v>
      </c>
      <c r="L235" s="1058" t="s">
        <v>100</v>
      </c>
    </row>
    <row r="236" spans="1:12" ht="15">
      <c r="A236" s="39" t="s">
        <v>98</v>
      </c>
      <c r="B236" s="40" t="s">
        <v>23</v>
      </c>
      <c r="C236" s="94">
        <v>10059.513247850393</v>
      </c>
      <c r="D236" s="94">
        <v>9763.3712862482153</v>
      </c>
      <c r="E236" s="95">
        <v>10260.7035128074</v>
      </c>
      <c r="F236" s="95">
        <v>9958.6387119731789</v>
      </c>
      <c r="G236" s="1057">
        <v>3.0331936881197596</v>
      </c>
      <c r="H236" s="96">
        <v>296.62338811630849</v>
      </c>
      <c r="I236" s="96">
        <v>0.86795444741664363</v>
      </c>
      <c r="J236" s="96">
        <v>11.408450704225352</v>
      </c>
      <c r="K236" s="96">
        <v>59.608138658628484</v>
      </c>
      <c r="L236" s="1058">
        <v>4.2690895549651984</v>
      </c>
    </row>
    <row r="237" spans="1:12" ht="15.75" thickBot="1">
      <c r="A237" s="41" t="s">
        <v>112</v>
      </c>
      <c r="B237" s="42" t="s">
        <v>23</v>
      </c>
      <c r="C237" s="97">
        <v>11642.891567402352</v>
      </c>
      <c r="D237" s="97">
        <v>11973.552255590437</v>
      </c>
      <c r="E237" s="98">
        <v>11875.749398750399</v>
      </c>
      <c r="F237" s="98">
        <v>12237.201255249251</v>
      </c>
      <c r="G237" s="1059">
        <v>-2.9537134264569218</v>
      </c>
      <c r="H237" s="99">
        <v>298.65693779904308</v>
      </c>
      <c r="I237" s="99">
        <v>1.0967755762052682</v>
      </c>
      <c r="J237" s="99">
        <v>-11.814345991561181</v>
      </c>
      <c r="K237" s="99">
        <v>15.749811605124343</v>
      </c>
      <c r="L237" s="1060">
        <v>-2.7225188703238246</v>
      </c>
    </row>
    <row r="238" spans="1:12" ht="15" thickBot="1">
      <c r="A238" s="35"/>
      <c r="B238" s="43"/>
      <c r="C238" s="86"/>
      <c r="D238" s="86"/>
      <c r="E238" s="86"/>
      <c r="F238" s="86"/>
      <c r="G238" s="1051"/>
      <c r="H238" s="85"/>
      <c r="I238" s="85"/>
      <c r="J238" s="85"/>
      <c r="K238" s="85"/>
      <c r="L238" s="1052"/>
    </row>
    <row r="239" spans="1:12" ht="14.25">
      <c r="A239" s="44" t="s">
        <v>113</v>
      </c>
      <c r="B239" s="45" t="s">
        <v>25</v>
      </c>
      <c r="C239" s="100" t="s">
        <v>100</v>
      </c>
      <c r="D239" s="100" t="s">
        <v>100</v>
      </c>
      <c r="E239" s="101" t="s">
        <v>100</v>
      </c>
      <c r="F239" s="101" t="s">
        <v>100</v>
      </c>
      <c r="G239" s="1061" t="s">
        <v>100</v>
      </c>
      <c r="H239" s="102" t="s">
        <v>100</v>
      </c>
      <c r="I239" s="102" t="s">
        <v>100</v>
      </c>
      <c r="J239" s="103" t="s">
        <v>100</v>
      </c>
      <c r="K239" s="103" t="s">
        <v>100</v>
      </c>
      <c r="L239" s="1062" t="s">
        <v>100</v>
      </c>
    </row>
    <row r="240" spans="1:12" ht="15">
      <c r="A240" s="46" t="s">
        <v>113</v>
      </c>
      <c r="B240" s="47" t="s">
        <v>26</v>
      </c>
      <c r="C240" s="94" t="s">
        <v>100</v>
      </c>
      <c r="D240" s="94" t="s">
        <v>100</v>
      </c>
      <c r="E240" s="95" t="s">
        <v>100</v>
      </c>
      <c r="F240" s="95" t="s">
        <v>100</v>
      </c>
      <c r="G240" s="1057" t="s">
        <v>100</v>
      </c>
      <c r="H240" s="96" t="s">
        <v>100</v>
      </c>
      <c r="I240" s="96" t="s">
        <v>100</v>
      </c>
      <c r="J240" s="104" t="s">
        <v>100</v>
      </c>
      <c r="K240" s="104" t="s">
        <v>100</v>
      </c>
      <c r="L240" s="1063" t="s">
        <v>100</v>
      </c>
    </row>
    <row r="241" spans="1:12" ht="15">
      <c r="A241" s="46" t="s">
        <v>113</v>
      </c>
      <c r="B241" s="47" t="s">
        <v>27</v>
      </c>
      <c r="C241" s="94" t="s">
        <v>100</v>
      </c>
      <c r="D241" s="94" t="s">
        <v>100</v>
      </c>
      <c r="E241" s="95" t="s">
        <v>100</v>
      </c>
      <c r="F241" s="95" t="s">
        <v>100</v>
      </c>
      <c r="G241" s="1057" t="s">
        <v>100</v>
      </c>
      <c r="H241" s="96" t="s">
        <v>100</v>
      </c>
      <c r="I241" s="96" t="s">
        <v>100</v>
      </c>
      <c r="J241" s="104" t="s">
        <v>100</v>
      </c>
      <c r="K241" s="104" t="s">
        <v>100</v>
      </c>
      <c r="L241" s="1063" t="s">
        <v>100</v>
      </c>
    </row>
    <row r="242" spans="1:12" ht="14.25">
      <c r="A242" s="44" t="s">
        <v>113</v>
      </c>
      <c r="B242" s="48" t="s">
        <v>28</v>
      </c>
      <c r="C242" s="105" t="s">
        <v>100</v>
      </c>
      <c r="D242" s="105" t="s">
        <v>100</v>
      </c>
      <c r="E242" s="106" t="s">
        <v>100</v>
      </c>
      <c r="F242" s="106" t="s">
        <v>100</v>
      </c>
      <c r="G242" s="1064" t="s">
        <v>100</v>
      </c>
      <c r="H242" s="107" t="s">
        <v>100</v>
      </c>
      <c r="I242" s="107" t="s">
        <v>100</v>
      </c>
      <c r="J242" s="108" t="s">
        <v>100</v>
      </c>
      <c r="K242" s="108" t="s">
        <v>100</v>
      </c>
      <c r="L242" s="1065" t="s">
        <v>100</v>
      </c>
    </row>
    <row r="243" spans="1:12" ht="15">
      <c r="A243" s="46" t="s">
        <v>113</v>
      </c>
      <c r="B243" s="47" t="s">
        <v>29</v>
      </c>
      <c r="C243" s="94" t="s">
        <v>100</v>
      </c>
      <c r="D243" s="94" t="s">
        <v>100</v>
      </c>
      <c r="E243" s="95" t="s">
        <v>100</v>
      </c>
      <c r="F243" s="95" t="s">
        <v>100</v>
      </c>
      <c r="G243" s="1057" t="s">
        <v>100</v>
      </c>
      <c r="H243" s="96" t="s">
        <v>100</v>
      </c>
      <c r="I243" s="96" t="s">
        <v>100</v>
      </c>
      <c r="J243" s="104" t="s">
        <v>100</v>
      </c>
      <c r="K243" s="104" t="s">
        <v>100</v>
      </c>
      <c r="L243" s="1063" t="s">
        <v>100</v>
      </c>
    </row>
    <row r="244" spans="1:12" ht="15">
      <c r="A244" s="46" t="s">
        <v>113</v>
      </c>
      <c r="B244" s="47" t="s">
        <v>30</v>
      </c>
      <c r="C244" s="94" t="s">
        <v>100</v>
      </c>
      <c r="D244" s="94" t="s">
        <v>100</v>
      </c>
      <c r="E244" s="95" t="s">
        <v>100</v>
      </c>
      <c r="F244" s="95" t="s">
        <v>100</v>
      </c>
      <c r="G244" s="1057" t="s">
        <v>100</v>
      </c>
      <c r="H244" s="96" t="s">
        <v>100</v>
      </c>
      <c r="I244" s="96" t="s">
        <v>100</v>
      </c>
      <c r="J244" s="104" t="s">
        <v>100</v>
      </c>
      <c r="K244" s="104" t="s">
        <v>100</v>
      </c>
      <c r="L244" s="1063" t="s">
        <v>100</v>
      </c>
    </row>
    <row r="245" spans="1:12" ht="14.25">
      <c r="A245" s="44" t="s">
        <v>113</v>
      </c>
      <c r="B245" s="48" t="s">
        <v>31</v>
      </c>
      <c r="C245" s="105" t="s">
        <v>100</v>
      </c>
      <c r="D245" s="105" t="s">
        <v>100</v>
      </c>
      <c r="E245" s="106" t="s">
        <v>100</v>
      </c>
      <c r="F245" s="106" t="s">
        <v>100</v>
      </c>
      <c r="G245" s="1064" t="s">
        <v>100</v>
      </c>
      <c r="H245" s="107" t="s">
        <v>100</v>
      </c>
      <c r="I245" s="107" t="s">
        <v>100</v>
      </c>
      <c r="J245" s="108" t="s">
        <v>100</v>
      </c>
      <c r="K245" s="108" t="s">
        <v>100</v>
      </c>
      <c r="L245" s="1065" t="s">
        <v>100</v>
      </c>
    </row>
    <row r="246" spans="1:12" ht="15">
      <c r="A246" s="46" t="s">
        <v>113</v>
      </c>
      <c r="B246" s="47" t="s">
        <v>32</v>
      </c>
      <c r="C246" s="94" t="s">
        <v>100</v>
      </c>
      <c r="D246" s="94" t="s">
        <v>100</v>
      </c>
      <c r="E246" s="95" t="s">
        <v>100</v>
      </c>
      <c r="F246" s="95" t="s">
        <v>100</v>
      </c>
      <c r="G246" s="1057" t="s">
        <v>100</v>
      </c>
      <c r="H246" s="96" t="s">
        <v>100</v>
      </c>
      <c r="I246" s="96" t="s">
        <v>100</v>
      </c>
      <c r="J246" s="104" t="s">
        <v>100</v>
      </c>
      <c r="K246" s="104" t="s">
        <v>100</v>
      </c>
      <c r="L246" s="1063" t="s">
        <v>100</v>
      </c>
    </row>
    <row r="247" spans="1:12" ht="15.75" thickBot="1">
      <c r="A247" s="49" t="s">
        <v>113</v>
      </c>
      <c r="B247" s="50" t="s">
        <v>33</v>
      </c>
      <c r="C247" s="109" t="s">
        <v>100</v>
      </c>
      <c r="D247" s="109" t="s">
        <v>100</v>
      </c>
      <c r="E247" s="110" t="s">
        <v>100</v>
      </c>
      <c r="F247" s="110" t="s">
        <v>100</v>
      </c>
      <c r="G247" s="1066" t="s">
        <v>100</v>
      </c>
      <c r="H247" s="104" t="s">
        <v>100</v>
      </c>
      <c r="I247" s="104" t="s">
        <v>100</v>
      </c>
      <c r="J247" s="104" t="s">
        <v>100</v>
      </c>
      <c r="K247" s="104" t="s">
        <v>100</v>
      </c>
      <c r="L247" s="1063" t="s">
        <v>100</v>
      </c>
    </row>
    <row r="248" spans="1:12" ht="15" thickBot="1">
      <c r="A248" s="35"/>
      <c r="B248" s="43"/>
      <c r="C248" s="86"/>
      <c r="D248" s="86"/>
      <c r="E248" s="86"/>
      <c r="F248" s="86"/>
      <c r="G248" s="1051"/>
      <c r="H248" s="85"/>
      <c r="I248" s="85"/>
      <c r="J248" s="85"/>
      <c r="K248" s="85"/>
      <c r="L248" s="1052"/>
    </row>
    <row r="249" spans="1:12" ht="14.25">
      <c r="A249" s="44" t="s">
        <v>114</v>
      </c>
      <c r="B249" s="45" t="s">
        <v>25</v>
      </c>
      <c r="C249" s="100">
        <v>12859.801437054453</v>
      </c>
      <c r="D249" s="100">
        <v>13308.951920768306</v>
      </c>
      <c r="E249" s="101">
        <v>13116.997465795543</v>
      </c>
      <c r="F249" s="101">
        <v>13575.130959183673</v>
      </c>
      <c r="G249" s="1061">
        <v>-3.3747998068350076</v>
      </c>
      <c r="H249" s="102">
        <v>406.57499999999999</v>
      </c>
      <c r="I249" s="102">
        <v>0.57451716439602674</v>
      </c>
      <c r="J249" s="103">
        <v>-20</v>
      </c>
      <c r="K249" s="103">
        <v>2.4114544084400906</v>
      </c>
      <c r="L249" s="1062">
        <v>-0.7062384988085455</v>
      </c>
    </row>
    <row r="250" spans="1:12" ht="15">
      <c r="A250" s="46" t="s">
        <v>114</v>
      </c>
      <c r="B250" s="47" t="s">
        <v>26</v>
      </c>
      <c r="C250" s="94">
        <v>12834.176470588236</v>
      </c>
      <c r="D250" s="94">
        <v>13546.561764705883</v>
      </c>
      <c r="E250" s="95">
        <v>13090.86</v>
      </c>
      <c r="F250" s="95">
        <v>13817.493</v>
      </c>
      <c r="G250" s="1057">
        <v>-5.2587904332573192</v>
      </c>
      <c r="H250" s="96">
        <v>395</v>
      </c>
      <c r="I250" s="96">
        <v>2.0935642284828178</v>
      </c>
      <c r="J250" s="104">
        <v>-17.241379310344829</v>
      </c>
      <c r="K250" s="104">
        <v>1.8085908063300677</v>
      </c>
      <c r="L250" s="1063">
        <v>-0.45173655142519342</v>
      </c>
    </row>
    <row r="251" spans="1:12" ht="15">
      <c r="A251" s="46" t="s">
        <v>114</v>
      </c>
      <c r="B251" s="47" t="s">
        <v>27</v>
      </c>
      <c r="C251" s="94">
        <v>12928.61862745098</v>
      </c>
      <c r="D251" s="94" t="s">
        <v>254</v>
      </c>
      <c r="E251" s="95">
        <v>13187.191000000001</v>
      </c>
      <c r="F251" s="95" t="s">
        <v>254</v>
      </c>
      <c r="G251" s="1057" t="s">
        <v>100</v>
      </c>
      <c r="H251" s="96">
        <v>441.3</v>
      </c>
      <c r="I251" s="96" t="s">
        <v>100</v>
      </c>
      <c r="J251" s="104" t="s">
        <v>100</v>
      </c>
      <c r="K251" s="104" t="s">
        <v>100</v>
      </c>
      <c r="L251" s="1063" t="s">
        <v>100</v>
      </c>
    </row>
    <row r="252" spans="1:12" ht="14.25">
      <c r="A252" s="44" t="s">
        <v>114</v>
      </c>
      <c r="B252" s="48" t="s">
        <v>28</v>
      </c>
      <c r="C252" s="105">
        <v>12248.19723436041</v>
      </c>
      <c r="D252" s="105">
        <v>12516.616309163486</v>
      </c>
      <c r="E252" s="106">
        <v>12493.161179047618</v>
      </c>
      <c r="F252" s="106">
        <v>12766.948635346756</v>
      </c>
      <c r="G252" s="1064">
        <v>-2.1445019018963265</v>
      </c>
      <c r="H252" s="107">
        <v>386.02352941176468</v>
      </c>
      <c r="I252" s="107">
        <v>-7.8274972987252958E-2</v>
      </c>
      <c r="J252" s="108">
        <v>-16.049382716049383</v>
      </c>
      <c r="K252" s="108">
        <v>5.124340617935192</v>
      </c>
      <c r="L252" s="1065">
        <v>-1.1889875192432964</v>
      </c>
    </row>
    <row r="253" spans="1:12" ht="15">
      <c r="A253" s="46" t="s">
        <v>114</v>
      </c>
      <c r="B253" s="47" t="s">
        <v>29</v>
      </c>
      <c r="C253" s="94">
        <v>12277.106862745097</v>
      </c>
      <c r="D253" s="94">
        <v>12344.883333333333</v>
      </c>
      <c r="E253" s="95">
        <v>12522.648999999999</v>
      </c>
      <c r="F253" s="95">
        <v>12591.781000000001</v>
      </c>
      <c r="G253" s="1057">
        <v>-0.54902479641284596</v>
      </c>
      <c r="H253" s="96">
        <v>377.5</v>
      </c>
      <c r="I253" s="96">
        <v>-0.78843626806833111</v>
      </c>
      <c r="J253" s="104">
        <v>-4.7619047619047619</v>
      </c>
      <c r="K253" s="104">
        <v>3.0143180105501131</v>
      </c>
      <c r="L253" s="1063">
        <v>-0.25925954206095447</v>
      </c>
    </row>
    <row r="254" spans="1:12" ht="15">
      <c r="A254" s="46" t="s">
        <v>114</v>
      </c>
      <c r="B254" s="47" t="s">
        <v>30</v>
      </c>
      <c r="C254" s="94">
        <v>12209.046078431373</v>
      </c>
      <c r="D254" s="94">
        <v>12695.864705882352</v>
      </c>
      <c r="E254" s="95">
        <v>12453.227000000001</v>
      </c>
      <c r="F254" s="95">
        <v>12949.781999999999</v>
      </c>
      <c r="G254" s="1057">
        <v>-3.8344660937149251</v>
      </c>
      <c r="H254" s="96">
        <v>398.2</v>
      </c>
      <c r="I254" s="96">
        <v>1.4263881813550598</v>
      </c>
      <c r="J254" s="104">
        <v>-28.205128205128204</v>
      </c>
      <c r="K254" s="104">
        <v>2.110022607385079</v>
      </c>
      <c r="L254" s="1063">
        <v>-0.92972797718234146</v>
      </c>
    </row>
    <row r="255" spans="1:12" ht="14.25">
      <c r="A255" s="44" t="s">
        <v>114</v>
      </c>
      <c r="B255" s="48" t="s">
        <v>31</v>
      </c>
      <c r="C255" s="105">
        <v>11781.436344419973</v>
      </c>
      <c r="D255" s="105">
        <v>11778.330047676132</v>
      </c>
      <c r="E255" s="106">
        <v>12017.065071308372</v>
      </c>
      <c r="F255" s="106">
        <v>12013.896648629656</v>
      </c>
      <c r="G255" s="1064">
        <v>2.6372980985132122E-2</v>
      </c>
      <c r="H255" s="107">
        <v>342.02805755395678</v>
      </c>
      <c r="I255" s="107">
        <v>6.5595325657978059</v>
      </c>
      <c r="J255" s="108">
        <v>4.5112781954887211</v>
      </c>
      <c r="K255" s="108">
        <v>10.474755086661643</v>
      </c>
      <c r="L255" s="1065">
        <v>0.10842617005992849</v>
      </c>
    </row>
    <row r="256" spans="1:12" ht="15">
      <c r="A256" s="46" t="s">
        <v>114</v>
      </c>
      <c r="B256" s="47" t="s">
        <v>32</v>
      </c>
      <c r="C256" s="94">
        <v>11579.726470588235</v>
      </c>
      <c r="D256" s="94">
        <v>11651.604901960785</v>
      </c>
      <c r="E256" s="95">
        <v>11811.321</v>
      </c>
      <c r="F256" s="95">
        <v>11884.637000000001</v>
      </c>
      <c r="G256" s="1057">
        <v>-0.61689725988265953</v>
      </c>
      <c r="H256" s="96">
        <v>328.3</v>
      </c>
      <c r="I256" s="96">
        <v>10.278804165267056</v>
      </c>
      <c r="J256" s="104">
        <v>-10.989010989010989</v>
      </c>
      <c r="K256" s="104">
        <v>6.1039939713639786</v>
      </c>
      <c r="L256" s="1063">
        <v>-0.98875739262666862</v>
      </c>
    </row>
    <row r="257" spans="1:12" ht="15.75" thickBot="1">
      <c r="A257" s="49" t="s">
        <v>114</v>
      </c>
      <c r="B257" s="50" t="s">
        <v>33</v>
      </c>
      <c r="C257" s="109">
        <v>12037.449019607844</v>
      </c>
      <c r="D257" s="109">
        <v>11998.393137254903</v>
      </c>
      <c r="E257" s="110">
        <v>12278.198</v>
      </c>
      <c r="F257" s="110">
        <v>12238.361000000001</v>
      </c>
      <c r="G257" s="1066">
        <v>0.32550927366825944</v>
      </c>
      <c r="H257" s="104">
        <v>361.2</v>
      </c>
      <c r="I257" s="104">
        <v>-2.7463651050080746</v>
      </c>
      <c r="J257" s="104">
        <v>38.095238095238095</v>
      </c>
      <c r="K257" s="104">
        <v>4.3707611152976638</v>
      </c>
      <c r="L257" s="1063">
        <v>1.0971835626865962</v>
      </c>
    </row>
    <row r="258" spans="1:12" ht="15.75" thickBot="1">
      <c r="A258" s="51"/>
      <c r="B258" s="52"/>
      <c r="C258" s="111"/>
      <c r="D258" s="111"/>
      <c r="E258" s="111"/>
      <c r="F258" s="111"/>
      <c r="G258" s="1067"/>
      <c r="H258" s="112"/>
      <c r="I258" s="112"/>
      <c r="J258" s="112"/>
      <c r="K258" s="112"/>
      <c r="L258" s="1068"/>
    </row>
    <row r="259" spans="1:12" ht="15">
      <c r="A259" s="46" t="s">
        <v>115</v>
      </c>
      <c r="B259" s="53" t="s">
        <v>30</v>
      </c>
      <c r="C259" s="113">
        <v>12290.167647058823</v>
      </c>
      <c r="D259" s="113">
        <v>13027.654901960785</v>
      </c>
      <c r="E259" s="114">
        <v>12535.971</v>
      </c>
      <c r="F259" s="114">
        <v>13288.208000000001</v>
      </c>
      <c r="G259" s="1069">
        <v>-5.660936373060995</v>
      </c>
      <c r="H259" s="115">
        <v>413.3</v>
      </c>
      <c r="I259" s="115">
        <v>-11.46101113967438</v>
      </c>
      <c r="J259" s="115">
        <v>22.727272727272727</v>
      </c>
      <c r="K259" s="115">
        <v>2.0346646571213265</v>
      </c>
      <c r="L259" s="1070">
        <v>0.31993355813457658</v>
      </c>
    </row>
    <row r="260" spans="1:12" ht="15.75" thickBot="1">
      <c r="A260" s="49" t="s">
        <v>115</v>
      </c>
      <c r="B260" s="50" t="s">
        <v>33</v>
      </c>
      <c r="C260" s="109">
        <v>11953.323529411764</v>
      </c>
      <c r="D260" s="109">
        <v>11802.725490196079</v>
      </c>
      <c r="E260" s="110">
        <v>12192.39</v>
      </c>
      <c r="F260" s="110">
        <v>12038.78</v>
      </c>
      <c r="G260" s="1066">
        <v>1.2759598563973988</v>
      </c>
      <c r="H260" s="104">
        <v>390.2</v>
      </c>
      <c r="I260" s="104">
        <v>-3.4636318654131615</v>
      </c>
      <c r="J260" s="104">
        <v>1.6666666666666667</v>
      </c>
      <c r="K260" s="104">
        <v>4.5968349660889221</v>
      </c>
      <c r="L260" s="1063">
        <v>-7.9704394784031685E-2</v>
      </c>
    </row>
    <row r="261" spans="1:12" ht="15.75" thickBot="1">
      <c r="A261" s="51"/>
      <c r="B261" s="52"/>
      <c r="C261" s="111"/>
      <c r="D261" s="111"/>
      <c r="E261" s="111"/>
      <c r="F261" s="111"/>
      <c r="G261" s="1067"/>
      <c r="H261" s="112"/>
      <c r="I261" s="112"/>
      <c r="J261" s="112"/>
      <c r="K261" s="112"/>
      <c r="L261" s="1068"/>
    </row>
    <row r="262" spans="1:12" ht="14.25">
      <c r="A262" s="44" t="s">
        <v>116</v>
      </c>
      <c r="B262" s="45" t="s">
        <v>25</v>
      </c>
      <c r="C262" s="100" t="s">
        <v>100</v>
      </c>
      <c r="D262" s="100" t="s">
        <v>100</v>
      </c>
      <c r="E262" s="101" t="s">
        <v>100</v>
      </c>
      <c r="F262" s="101" t="s">
        <v>100</v>
      </c>
      <c r="G262" s="1061" t="s">
        <v>100</v>
      </c>
      <c r="H262" s="102" t="s">
        <v>100</v>
      </c>
      <c r="I262" s="102" t="s">
        <v>100</v>
      </c>
      <c r="J262" s="103" t="s">
        <v>100</v>
      </c>
      <c r="K262" s="103" t="s">
        <v>100</v>
      </c>
      <c r="L262" s="1062" t="s">
        <v>100</v>
      </c>
    </row>
    <row r="263" spans="1:12" ht="15">
      <c r="A263" s="39" t="s">
        <v>116</v>
      </c>
      <c r="B263" s="47" t="s">
        <v>26</v>
      </c>
      <c r="C263" s="94" t="s">
        <v>100</v>
      </c>
      <c r="D263" s="94" t="s">
        <v>100</v>
      </c>
      <c r="E263" s="95" t="s">
        <v>100</v>
      </c>
      <c r="F263" s="95" t="s">
        <v>100</v>
      </c>
      <c r="G263" s="1057" t="s">
        <v>100</v>
      </c>
      <c r="H263" s="96" t="s">
        <v>100</v>
      </c>
      <c r="I263" s="96" t="s">
        <v>100</v>
      </c>
      <c r="J263" s="104" t="s">
        <v>100</v>
      </c>
      <c r="K263" s="104" t="s">
        <v>100</v>
      </c>
      <c r="L263" s="1063" t="s">
        <v>100</v>
      </c>
    </row>
    <row r="264" spans="1:12" ht="15">
      <c r="A264" s="39" t="s">
        <v>116</v>
      </c>
      <c r="B264" s="47" t="s">
        <v>27</v>
      </c>
      <c r="C264" s="94" t="s">
        <v>100</v>
      </c>
      <c r="D264" s="94" t="s">
        <v>100</v>
      </c>
      <c r="E264" s="95" t="s">
        <v>100</v>
      </c>
      <c r="F264" s="95" t="s">
        <v>100</v>
      </c>
      <c r="G264" s="1057" t="s">
        <v>100</v>
      </c>
      <c r="H264" s="96" t="s">
        <v>100</v>
      </c>
      <c r="I264" s="96" t="s">
        <v>100</v>
      </c>
      <c r="J264" s="104" t="s">
        <v>100</v>
      </c>
      <c r="K264" s="104" t="s">
        <v>100</v>
      </c>
      <c r="L264" s="1063" t="s">
        <v>100</v>
      </c>
    </row>
    <row r="265" spans="1:12" ht="15">
      <c r="A265" s="39" t="s">
        <v>116</v>
      </c>
      <c r="B265" s="47" t="s">
        <v>34</v>
      </c>
      <c r="C265" s="94" t="s">
        <v>100</v>
      </c>
      <c r="D265" s="94" t="s">
        <v>100</v>
      </c>
      <c r="E265" s="95" t="s">
        <v>100</v>
      </c>
      <c r="F265" s="95" t="s">
        <v>100</v>
      </c>
      <c r="G265" s="1057" t="s">
        <v>100</v>
      </c>
      <c r="H265" s="96" t="s">
        <v>100</v>
      </c>
      <c r="I265" s="96" t="s">
        <v>100</v>
      </c>
      <c r="J265" s="104" t="s">
        <v>100</v>
      </c>
      <c r="K265" s="104" t="s">
        <v>100</v>
      </c>
      <c r="L265" s="1063" t="s">
        <v>100</v>
      </c>
    </row>
    <row r="266" spans="1:12" ht="14.25">
      <c r="A266" s="54" t="s">
        <v>116</v>
      </c>
      <c r="B266" s="48" t="s">
        <v>28</v>
      </c>
      <c r="C266" s="105" t="s">
        <v>100</v>
      </c>
      <c r="D266" s="105" t="s">
        <v>100</v>
      </c>
      <c r="E266" s="106" t="s">
        <v>100</v>
      </c>
      <c r="F266" s="106" t="s">
        <v>100</v>
      </c>
      <c r="G266" s="1064" t="s">
        <v>100</v>
      </c>
      <c r="H266" s="107" t="s">
        <v>100</v>
      </c>
      <c r="I266" s="107" t="s">
        <v>100</v>
      </c>
      <c r="J266" s="108" t="s">
        <v>100</v>
      </c>
      <c r="K266" s="108" t="s">
        <v>100</v>
      </c>
      <c r="L266" s="1065" t="s">
        <v>100</v>
      </c>
    </row>
    <row r="267" spans="1:12" ht="15">
      <c r="A267" s="39" t="s">
        <v>116</v>
      </c>
      <c r="B267" s="47" t="s">
        <v>30</v>
      </c>
      <c r="C267" s="94" t="s">
        <v>100</v>
      </c>
      <c r="D267" s="94" t="s">
        <v>100</v>
      </c>
      <c r="E267" s="95" t="s">
        <v>100</v>
      </c>
      <c r="F267" s="95" t="s">
        <v>100</v>
      </c>
      <c r="G267" s="1057" t="s">
        <v>100</v>
      </c>
      <c r="H267" s="96" t="s">
        <v>100</v>
      </c>
      <c r="I267" s="96" t="s">
        <v>100</v>
      </c>
      <c r="J267" s="104" t="s">
        <v>100</v>
      </c>
      <c r="K267" s="104" t="s">
        <v>100</v>
      </c>
      <c r="L267" s="1063" t="s">
        <v>100</v>
      </c>
    </row>
    <row r="268" spans="1:12" ht="15">
      <c r="A268" s="39" t="s">
        <v>116</v>
      </c>
      <c r="B268" s="47" t="s">
        <v>35</v>
      </c>
      <c r="C268" s="94" t="s">
        <v>100</v>
      </c>
      <c r="D268" s="94" t="s">
        <v>100</v>
      </c>
      <c r="E268" s="95" t="s">
        <v>100</v>
      </c>
      <c r="F268" s="95" t="s">
        <v>100</v>
      </c>
      <c r="G268" s="1057" t="s">
        <v>100</v>
      </c>
      <c r="H268" s="96" t="s">
        <v>100</v>
      </c>
      <c r="I268" s="96" t="s">
        <v>100</v>
      </c>
      <c r="J268" s="104" t="s">
        <v>100</v>
      </c>
      <c r="K268" s="104" t="s">
        <v>100</v>
      </c>
      <c r="L268" s="1063" t="s">
        <v>100</v>
      </c>
    </row>
    <row r="269" spans="1:12" ht="14.25">
      <c r="A269" s="54" t="s">
        <v>116</v>
      </c>
      <c r="B269" s="48" t="s">
        <v>31</v>
      </c>
      <c r="C269" s="105" t="s">
        <v>100</v>
      </c>
      <c r="D269" s="105" t="s">
        <v>100</v>
      </c>
      <c r="E269" s="106" t="s">
        <v>100</v>
      </c>
      <c r="F269" s="106" t="s">
        <v>100</v>
      </c>
      <c r="G269" s="1064" t="s">
        <v>100</v>
      </c>
      <c r="H269" s="1444" t="s">
        <v>100</v>
      </c>
      <c r="I269" s="107" t="s">
        <v>100</v>
      </c>
      <c r="J269" s="108" t="s">
        <v>100</v>
      </c>
      <c r="K269" s="108" t="s">
        <v>100</v>
      </c>
      <c r="L269" s="1065" t="s">
        <v>100</v>
      </c>
    </row>
    <row r="270" spans="1:12" ht="15">
      <c r="A270" s="39" t="s">
        <v>116</v>
      </c>
      <c r="B270" s="47" t="s">
        <v>33</v>
      </c>
      <c r="C270" s="94" t="s">
        <v>100</v>
      </c>
      <c r="D270" s="94" t="s">
        <v>100</v>
      </c>
      <c r="E270" s="95" t="s">
        <v>100</v>
      </c>
      <c r="F270" s="95" t="s">
        <v>100</v>
      </c>
      <c r="G270" s="1057" t="s">
        <v>100</v>
      </c>
      <c r="H270" s="96" t="s">
        <v>100</v>
      </c>
      <c r="I270" s="96" t="s">
        <v>100</v>
      </c>
      <c r="J270" s="104" t="s">
        <v>100</v>
      </c>
      <c r="K270" s="104" t="s">
        <v>100</v>
      </c>
      <c r="L270" s="1063" t="s">
        <v>100</v>
      </c>
    </row>
    <row r="271" spans="1:12" ht="15.75" thickBot="1">
      <c r="A271" s="55" t="s">
        <v>116</v>
      </c>
      <c r="B271" s="47" t="s">
        <v>36</v>
      </c>
      <c r="C271" s="109" t="s">
        <v>100</v>
      </c>
      <c r="D271" s="109" t="s">
        <v>100</v>
      </c>
      <c r="E271" s="110" t="s">
        <v>100</v>
      </c>
      <c r="F271" s="110" t="s">
        <v>100</v>
      </c>
      <c r="G271" s="1066" t="s">
        <v>100</v>
      </c>
      <c r="H271" s="104" t="s">
        <v>100</v>
      </c>
      <c r="I271" s="104" t="s">
        <v>100</v>
      </c>
      <c r="J271" s="104" t="s">
        <v>100</v>
      </c>
      <c r="K271" s="104" t="s">
        <v>100</v>
      </c>
      <c r="L271" s="1063" t="s">
        <v>100</v>
      </c>
    </row>
    <row r="272" spans="1:12" ht="15.75" thickBot="1">
      <c r="A272" s="51"/>
      <c r="B272" s="52"/>
      <c r="C272" s="111"/>
      <c r="D272" s="111"/>
      <c r="E272" s="111"/>
      <c r="F272" s="111"/>
      <c r="G272" s="1067"/>
      <c r="H272" s="112"/>
      <c r="I272" s="112"/>
      <c r="J272" s="112"/>
      <c r="K272" s="112"/>
      <c r="L272" s="1068"/>
    </row>
    <row r="273" spans="1:12" ht="14.25">
      <c r="A273" s="44" t="s">
        <v>24</v>
      </c>
      <c r="B273" s="45" t="s">
        <v>28</v>
      </c>
      <c r="C273" s="100">
        <v>10353.735310262433</v>
      </c>
      <c r="D273" s="100">
        <v>10615.629583651642</v>
      </c>
      <c r="E273" s="101">
        <v>10560.810016467682</v>
      </c>
      <c r="F273" s="101">
        <v>10827.942175324675</v>
      </c>
      <c r="G273" s="1061">
        <v>-2.4670630349850722</v>
      </c>
      <c r="H273" s="102">
        <v>342.1014084507043</v>
      </c>
      <c r="I273" s="102">
        <v>-3.8548227124491213E-2</v>
      </c>
      <c r="J273" s="103">
        <v>97.222222222222214</v>
      </c>
      <c r="K273" s="103">
        <v>5.3504144687264503</v>
      </c>
      <c r="L273" s="1062">
        <v>2.5444908522026779</v>
      </c>
    </row>
    <row r="274" spans="1:12" ht="15">
      <c r="A274" s="46" t="s">
        <v>24</v>
      </c>
      <c r="B274" s="47" t="s">
        <v>29</v>
      </c>
      <c r="C274" s="94">
        <v>10237.643137254903</v>
      </c>
      <c r="D274" s="94">
        <v>9939.0058823529416</v>
      </c>
      <c r="E274" s="95">
        <v>10442.396000000001</v>
      </c>
      <c r="F274" s="95">
        <v>10137.786</v>
      </c>
      <c r="G274" s="1057">
        <v>3.0046994481832678</v>
      </c>
      <c r="H274" s="96">
        <v>304.5</v>
      </c>
      <c r="I274" s="96">
        <v>-12.171906547447357</v>
      </c>
      <c r="J274" s="104">
        <v>83.333333333333343</v>
      </c>
      <c r="K274" s="104">
        <v>0.82893745290128118</v>
      </c>
      <c r="L274" s="1063">
        <v>0.36128351681398574</v>
      </c>
    </row>
    <row r="275" spans="1:12" ht="15">
      <c r="A275" s="46" t="s">
        <v>24</v>
      </c>
      <c r="B275" s="47" t="s">
        <v>30</v>
      </c>
      <c r="C275" s="94">
        <v>10377.986274509803</v>
      </c>
      <c r="D275" s="94">
        <v>10623.169607843138</v>
      </c>
      <c r="E275" s="95">
        <v>10585.546</v>
      </c>
      <c r="F275" s="95">
        <v>10835.633</v>
      </c>
      <c r="G275" s="1057">
        <v>-2.3080054483203662</v>
      </c>
      <c r="H275" s="96">
        <v>335.8</v>
      </c>
      <c r="I275" s="96">
        <v>1.7575757575757609</v>
      </c>
      <c r="J275" s="104">
        <v>29.166666666666668</v>
      </c>
      <c r="K275" s="104">
        <v>2.3360964581763377</v>
      </c>
      <c r="L275" s="1063">
        <v>0.46548071382715595</v>
      </c>
    </row>
    <row r="276" spans="1:12" ht="15">
      <c r="A276" s="46" t="s">
        <v>24</v>
      </c>
      <c r="B276" s="47" t="s">
        <v>35</v>
      </c>
      <c r="C276" s="94">
        <v>10366.694117647059</v>
      </c>
      <c r="D276" s="94" t="s">
        <v>254</v>
      </c>
      <c r="E276" s="95">
        <v>10574.028</v>
      </c>
      <c r="F276" s="95" t="s">
        <v>254</v>
      </c>
      <c r="G276" s="1057" t="s">
        <v>100</v>
      </c>
      <c r="H276" s="96">
        <v>363.1</v>
      </c>
      <c r="I276" s="96" t="s">
        <v>100</v>
      </c>
      <c r="J276" s="104" t="s">
        <v>100</v>
      </c>
      <c r="K276" s="104" t="s">
        <v>100</v>
      </c>
      <c r="L276" s="1063" t="s">
        <v>100</v>
      </c>
    </row>
    <row r="277" spans="1:12" ht="14.25">
      <c r="A277" s="44" t="s">
        <v>24</v>
      </c>
      <c r="B277" s="48" t="s">
        <v>31</v>
      </c>
      <c r="C277" s="105">
        <v>10333.995427474427</v>
      </c>
      <c r="D277" s="105">
        <v>10147.377936074081</v>
      </c>
      <c r="E277" s="106">
        <v>10540.675336023916</v>
      </c>
      <c r="F277" s="106">
        <v>10350.325494795563</v>
      </c>
      <c r="G277" s="1064">
        <v>1.8390710642294941</v>
      </c>
      <c r="H277" s="107">
        <v>308.57380073800738</v>
      </c>
      <c r="I277" s="107">
        <v>-1.1150980236380468</v>
      </c>
      <c r="J277" s="108">
        <v>15.074309978768577</v>
      </c>
      <c r="K277" s="108">
        <v>40.844009042954035</v>
      </c>
      <c r="L277" s="1065">
        <v>4.1331750601013511</v>
      </c>
    </row>
    <row r="278" spans="1:12" ht="15">
      <c r="A278" s="46" t="s">
        <v>24</v>
      </c>
      <c r="B278" s="47" t="s">
        <v>32</v>
      </c>
      <c r="C278" s="94">
        <v>10404.716666666665</v>
      </c>
      <c r="D278" s="94">
        <v>10011.726470588235</v>
      </c>
      <c r="E278" s="95">
        <v>10612.811</v>
      </c>
      <c r="F278" s="95">
        <v>10211.960999999999</v>
      </c>
      <c r="G278" s="1057">
        <v>3.9252989704915677</v>
      </c>
      <c r="H278" s="96">
        <v>288.8</v>
      </c>
      <c r="I278" s="96">
        <v>2.629708599857866</v>
      </c>
      <c r="J278" s="104">
        <v>50.295857988165679</v>
      </c>
      <c r="K278" s="104">
        <v>19.140919366993216</v>
      </c>
      <c r="L278" s="1063">
        <v>5.9686668338677293</v>
      </c>
    </row>
    <row r="279" spans="1:12" ht="15">
      <c r="A279" s="46" t="s">
        <v>24</v>
      </c>
      <c r="B279" s="47" t="s">
        <v>33</v>
      </c>
      <c r="C279" s="94">
        <v>10262.310784313726</v>
      </c>
      <c r="D279" s="94">
        <v>10061.807843137254</v>
      </c>
      <c r="E279" s="95">
        <v>10467.557000000001</v>
      </c>
      <c r="F279" s="95">
        <v>10263.044</v>
      </c>
      <c r="G279" s="1057">
        <v>1.9927128832342611</v>
      </c>
      <c r="H279" s="96">
        <v>321.39999999999998</v>
      </c>
      <c r="I279" s="96">
        <v>0.12461059190030443</v>
      </c>
      <c r="J279" s="104">
        <v>-2.7149321266968327</v>
      </c>
      <c r="K279" s="104">
        <v>16.201959306706858</v>
      </c>
      <c r="L279" s="1063">
        <v>-1.0232940058418549</v>
      </c>
    </row>
    <row r="280" spans="1:12" ht="15">
      <c r="A280" s="46" t="s">
        <v>24</v>
      </c>
      <c r="B280" s="47" t="s">
        <v>36</v>
      </c>
      <c r="C280" s="94">
        <v>10324.585294117645</v>
      </c>
      <c r="D280" s="94">
        <v>10587.082352941177</v>
      </c>
      <c r="E280" s="95">
        <v>10531.076999999999</v>
      </c>
      <c r="F280" s="95">
        <v>10798.824000000001</v>
      </c>
      <c r="G280" s="1057">
        <v>-2.4794088689657428</v>
      </c>
      <c r="H280" s="96">
        <v>339.6</v>
      </c>
      <c r="I280" s="96">
        <v>-3.4129692832764507</v>
      </c>
      <c r="J280" s="104">
        <v>-9.8765432098765427</v>
      </c>
      <c r="K280" s="104">
        <v>5.5011303692539562</v>
      </c>
      <c r="L280" s="1063">
        <v>-0.81219776792453224</v>
      </c>
    </row>
    <row r="281" spans="1:12" ht="14.25">
      <c r="A281" s="44" t="s">
        <v>24</v>
      </c>
      <c r="B281" s="48" t="s">
        <v>37</v>
      </c>
      <c r="C281" s="105">
        <v>8828.2809796185829</v>
      </c>
      <c r="D281" s="105">
        <v>8410.6745862701518</v>
      </c>
      <c r="E281" s="106">
        <v>9004.8465992109541</v>
      </c>
      <c r="F281" s="106">
        <v>8578.8880779955543</v>
      </c>
      <c r="G281" s="1064">
        <v>4.9651949919706189</v>
      </c>
      <c r="H281" s="107">
        <v>242.09494382022473</v>
      </c>
      <c r="I281" s="107">
        <v>-0.70217567907732603</v>
      </c>
      <c r="J281" s="108">
        <v>-12.315270935960591</v>
      </c>
      <c r="K281" s="108">
        <v>13.413715146948002</v>
      </c>
      <c r="L281" s="1065">
        <v>-2.408576357338827</v>
      </c>
    </row>
    <row r="282" spans="1:12" ht="15">
      <c r="A282" s="46" t="s">
        <v>24</v>
      </c>
      <c r="B282" s="47" t="s">
        <v>102</v>
      </c>
      <c r="C282" s="116">
        <v>8506.9215686274511</v>
      </c>
      <c r="D282" s="116">
        <v>7906.2519607843142</v>
      </c>
      <c r="E282" s="117">
        <v>8677.06</v>
      </c>
      <c r="F282" s="117">
        <v>8064.3770000000004</v>
      </c>
      <c r="G282" s="1071">
        <v>7.5974002703494525</v>
      </c>
      <c r="H282" s="118">
        <v>229.7</v>
      </c>
      <c r="I282" s="118">
        <v>1.1894273127753254</v>
      </c>
      <c r="J282" s="119">
        <v>-7.1428571428571423</v>
      </c>
      <c r="K282" s="119">
        <v>8.8168801808590818</v>
      </c>
      <c r="L282" s="1072">
        <v>-1.0038524769741208</v>
      </c>
    </row>
    <row r="283" spans="1:12" ht="15">
      <c r="A283" s="46" t="s">
        <v>24</v>
      </c>
      <c r="B283" s="47" t="s">
        <v>38</v>
      </c>
      <c r="C283" s="94">
        <v>9245.2049019607839</v>
      </c>
      <c r="D283" s="94">
        <v>8906.9941176470584</v>
      </c>
      <c r="E283" s="95">
        <v>9430.1090000000004</v>
      </c>
      <c r="F283" s="95">
        <v>9085.134</v>
      </c>
      <c r="G283" s="1057">
        <v>3.7971371693582103</v>
      </c>
      <c r="H283" s="96">
        <v>250.2</v>
      </c>
      <c r="I283" s="96">
        <v>-1.882352941176475</v>
      </c>
      <c r="J283" s="104">
        <v>-20.37037037037037</v>
      </c>
      <c r="K283" s="104">
        <v>3.2403918613413714</v>
      </c>
      <c r="L283" s="1063">
        <v>-0.96849356344428728</v>
      </c>
    </row>
    <row r="284" spans="1:12" ht="15.75" thickBot="1">
      <c r="A284" s="46" t="s">
        <v>24</v>
      </c>
      <c r="B284" s="47" t="s">
        <v>39</v>
      </c>
      <c r="C284" s="94">
        <v>9588.1392156862748</v>
      </c>
      <c r="D284" s="94" t="s">
        <v>254</v>
      </c>
      <c r="E284" s="95">
        <v>9779.902</v>
      </c>
      <c r="F284" s="95" t="s">
        <v>254</v>
      </c>
      <c r="G284" s="1057" t="s">
        <v>100</v>
      </c>
      <c r="H284" s="96">
        <v>303.3</v>
      </c>
      <c r="I284" s="96" t="s">
        <v>100</v>
      </c>
      <c r="J284" s="104" t="s">
        <v>100</v>
      </c>
      <c r="K284" s="104" t="s">
        <v>100</v>
      </c>
      <c r="L284" s="1063" t="s">
        <v>100</v>
      </c>
    </row>
    <row r="285" spans="1:12" ht="15.75" thickBot="1">
      <c r="A285" s="51"/>
      <c r="B285" s="52"/>
      <c r="C285" s="111"/>
      <c r="D285" s="111"/>
      <c r="E285" s="111"/>
      <c r="F285" s="111"/>
      <c r="G285" s="1067"/>
      <c r="H285" s="112"/>
      <c r="I285" s="112"/>
      <c r="J285" s="112"/>
      <c r="K285" s="112"/>
      <c r="L285" s="1068"/>
    </row>
    <row r="286" spans="1:12" ht="14.25">
      <c r="A286" s="44" t="s">
        <v>117</v>
      </c>
      <c r="B286" s="48" t="s">
        <v>25</v>
      </c>
      <c r="C286" s="105">
        <v>11397.865068302202</v>
      </c>
      <c r="D286" s="105">
        <v>12567.524574669189</v>
      </c>
      <c r="E286" s="106">
        <v>11625.822369668247</v>
      </c>
      <c r="F286" s="106">
        <v>12818.875066162573</v>
      </c>
      <c r="G286" s="1064">
        <v>-9.3069999538693917</v>
      </c>
      <c r="H286" s="107">
        <v>316.47999999999996</v>
      </c>
      <c r="I286" s="107">
        <v>1.7139616220814762</v>
      </c>
      <c r="J286" s="108">
        <v>17.647058823529413</v>
      </c>
      <c r="K286" s="108">
        <v>1.5071590052750565</v>
      </c>
      <c r="L286" s="1065">
        <v>0.18213951969438624</v>
      </c>
    </row>
    <row r="287" spans="1:12" ht="15">
      <c r="A287" s="46" t="s">
        <v>117</v>
      </c>
      <c r="B287" s="47" t="s">
        <v>26</v>
      </c>
      <c r="C287" s="94" t="s">
        <v>254</v>
      </c>
      <c r="D287" s="94" t="s">
        <v>254</v>
      </c>
      <c r="E287" s="95" t="s">
        <v>254</v>
      </c>
      <c r="F287" s="95" t="s">
        <v>254</v>
      </c>
      <c r="G287" s="1057" t="s">
        <v>100</v>
      </c>
      <c r="H287" s="96" t="s">
        <v>254</v>
      </c>
      <c r="I287" s="96" t="s">
        <v>100</v>
      </c>
      <c r="J287" s="104" t="s">
        <v>100</v>
      </c>
      <c r="K287" s="104" t="s">
        <v>254</v>
      </c>
      <c r="L287" s="1063" t="s">
        <v>100</v>
      </c>
    </row>
    <row r="288" spans="1:12" ht="15">
      <c r="A288" s="46" t="s">
        <v>117</v>
      </c>
      <c r="B288" s="47" t="s">
        <v>27</v>
      </c>
      <c r="C288" s="94">
        <v>10944.755882352942</v>
      </c>
      <c r="D288" s="94" t="s">
        <v>254</v>
      </c>
      <c r="E288" s="95">
        <v>11163.651</v>
      </c>
      <c r="F288" s="95" t="s">
        <v>254</v>
      </c>
      <c r="G288" s="1057" t="s">
        <v>100</v>
      </c>
      <c r="H288" s="96">
        <v>321.39999999999998</v>
      </c>
      <c r="I288" s="96" t="s">
        <v>100</v>
      </c>
      <c r="J288" s="104" t="s">
        <v>100</v>
      </c>
      <c r="K288" s="104" t="s">
        <v>100</v>
      </c>
      <c r="L288" s="1063" t="s">
        <v>100</v>
      </c>
    </row>
    <row r="289" spans="1:12" ht="15">
      <c r="A289" s="46" t="s">
        <v>117</v>
      </c>
      <c r="B289" s="47" t="s">
        <v>34</v>
      </c>
      <c r="C289" s="94">
        <v>13248.029411764706</v>
      </c>
      <c r="D289" s="94">
        <v>13505.401960784313</v>
      </c>
      <c r="E289" s="95">
        <v>13512.99</v>
      </c>
      <c r="F289" s="95">
        <v>13775.51</v>
      </c>
      <c r="G289" s="1057">
        <v>-1.9057007689733481</v>
      </c>
      <c r="H289" s="96">
        <v>345</v>
      </c>
      <c r="I289" s="96">
        <v>4.5454545454545459</v>
      </c>
      <c r="J289" s="104">
        <v>100</v>
      </c>
      <c r="K289" s="104">
        <v>0.15071590052750566</v>
      </c>
      <c r="L289" s="1063">
        <v>7.2773577846289766E-2</v>
      </c>
    </row>
    <row r="290" spans="1:12" ht="14.25">
      <c r="A290" s="44" t="s">
        <v>117</v>
      </c>
      <c r="B290" s="48" t="s">
        <v>28</v>
      </c>
      <c r="C290" s="105">
        <v>11811.016812682517</v>
      </c>
      <c r="D290" s="105">
        <v>12316.178861595194</v>
      </c>
      <c r="E290" s="106">
        <v>12047.237148936169</v>
      </c>
      <c r="F290" s="106">
        <v>12562.502438827098</v>
      </c>
      <c r="G290" s="1064">
        <v>-4.1016134516192544</v>
      </c>
      <c r="H290" s="107">
        <v>313.32</v>
      </c>
      <c r="I290" s="107">
        <v>1.3690117111803775</v>
      </c>
      <c r="J290" s="108">
        <v>-21.875</v>
      </c>
      <c r="K290" s="108">
        <v>5.651846269781462</v>
      </c>
      <c r="L290" s="1065">
        <v>-1.8306167076152651</v>
      </c>
    </row>
    <row r="291" spans="1:12" ht="15">
      <c r="A291" s="46" t="s">
        <v>117</v>
      </c>
      <c r="B291" s="47" t="s">
        <v>29</v>
      </c>
      <c r="C291" s="94" t="s">
        <v>254</v>
      </c>
      <c r="D291" s="94" t="s">
        <v>254</v>
      </c>
      <c r="E291" s="95" t="s">
        <v>254</v>
      </c>
      <c r="F291" s="95" t="s">
        <v>254</v>
      </c>
      <c r="G291" s="1057" t="s">
        <v>100</v>
      </c>
      <c r="H291" s="96" t="s">
        <v>254</v>
      </c>
      <c r="I291" s="96" t="s">
        <v>100</v>
      </c>
      <c r="J291" s="104" t="s">
        <v>100</v>
      </c>
      <c r="K291" s="104" t="s">
        <v>254</v>
      </c>
      <c r="L291" s="1063" t="s">
        <v>100</v>
      </c>
    </row>
    <row r="292" spans="1:12" ht="15">
      <c r="A292" s="46" t="s">
        <v>117</v>
      </c>
      <c r="B292" s="47" t="s">
        <v>30</v>
      </c>
      <c r="C292" s="94">
        <v>11812.665686274509</v>
      </c>
      <c r="D292" s="94">
        <v>12274.043137254901</v>
      </c>
      <c r="E292" s="95">
        <v>12048.919</v>
      </c>
      <c r="F292" s="95">
        <v>12519.523999999999</v>
      </c>
      <c r="G292" s="1057">
        <v>-3.7589687914652314</v>
      </c>
      <c r="H292" s="96">
        <v>306.2</v>
      </c>
      <c r="I292" s="96">
        <v>0.26195153896529516</v>
      </c>
      <c r="J292" s="104">
        <v>-32.835820895522389</v>
      </c>
      <c r="K292" s="104">
        <v>3.3911077618688772</v>
      </c>
      <c r="L292" s="1063">
        <v>-1.8310278577725878</v>
      </c>
    </row>
    <row r="293" spans="1:12" ht="15">
      <c r="A293" s="46" t="s">
        <v>117</v>
      </c>
      <c r="B293" s="47" t="s">
        <v>35</v>
      </c>
      <c r="C293" s="94" t="s">
        <v>254</v>
      </c>
      <c r="D293" s="94">
        <v>12778.804901960784</v>
      </c>
      <c r="E293" s="95" t="s">
        <v>254</v>
      </c>
      <c r="F293" s="95">
        <v>13034.380999999999</v>
      </c>
      <c r="G293" s="1057" t="s">
        <v>100</v>
      </c>
      <c r="H293" s="96" t="s">
        <v>254</v>
      </c>
      <c r="I293" s="96" t="s">
        <v>100</v>
      </c>
      <c r="J293" s="104" t="s">
        <v>100</v>
      </c>
      <c r="K293" s="104" t="s">
        <v>254</v>
      </c>
      <c r="L293" s="1063" t="s">
        <v>100</v>
      </c>
    </row>
    <row r="294" spans="1:12" ht="14.25">
      <c r="A294" s="44" t="s">
        <v>117</v>
      </c>
      <c r="B294" s="48" t="s">
        <v>31</v>
      </c>
      <c r="C294" s="105">
        <v>11569.251631078942</v>
      </c>
      <c r="D294" s="105">
        <v>11606.337990466605</v>
      </c>
      <c r="E294" s="106">
        <v>11800.636663700521</v>
      </c>
      <c r="F294" s="106">
        <v>11874.041752353782</v>
      </c>
      <c r="G294" s="1064">
        <v>-0.61819800017723059</v>
      </c>
      <c r="H294" s="107">
        <v>285.88333333333333</v>
      </c>
      <c r="I294" s="107">
        <v>1.1347015940217937</v>
      </c>
      <c r="J294" s="108">
        <v>-8.064516129032258</v>
      </c>
      <c r="K294" s="108">
        <v>8.5908063300678226</v>
      </c>
      <c r="L294" s="1065">
        <v>-1.0740416824029477</v>
      </c>
    </row>
    <row r="295" spans="1:12" ht="15">
      <c r="A295" s="46" t="s">
        <v>117</v>
      </c>
      <c r="B295" s="47" t="s">
        <v>32</v>
      </c>
      <c r="C295" s="94">
        <v>11378.492156862745</v>
      </c>
      <c r="D295" s="94">
        <v>11341.793137254903</v>
      </c>
      <c r="E295" s="95">
        <v>11606.062</v>
      </c>
      <c r="F295" s="95">
        <v>11568.629000000001</v>
      </c>
      <c r="G295" s="1057">
        <v>0.32357334650457786</v>
      </c>
      <c r="H295" s="96">
        <v>245.9</v>
      </c>
      <c r="I295" s="96">
        <v>-0.2434077079107482</v>
      </c>
      <c r="J295" s="104">
        <v>0</v>
      </c>
      <c r="K295" s="104">
        <v>1.281085154483798</v>
      </c>
      <c r="L295" s="1063">
        <v>-4.3934331096872281E-2</v>
      </c>
    </row>
    <row r="296" spans="1:12" ht="15">
      <c r="A296" s="46" t="s">
        <v>117</v>
      </c>
      <c r="B296" s="47" t="s">
        <v>33</v>
      </c>
      <c r="C296" s="94">
        <v>11579.955882352941</v>
      </c>
      <c r="D296" s="94">
        <v>11642.300000000001</v>
      </c>
      <c r="E296" s="95">
        <v>11811.555</v>
      </c>
      <c r="F296" s="95">
        <v>11875.146000000001</v>
      </c>
      <c r="G296" s="1057">
        <v>-0.53549657410528129</v>
      </c>
      <c r="H296" s="96">
        <v>286.8</v>
      </c>
      <c r="I296" s="96">
        <v>1.5940488841657809</v>
      </c>
      <c r="J296" s="96">
        <v>-16.867469879518072</v>
      </c>
      <c r="K296" s="96">
        <v>5.1996985681989445</v>
      </c>
      <c r="L296" s="1058">
        <v>-1.2695142143419753</v>
      </c>
    </row>
    <row r="297" spans="1:12" ht="15.75" thickBot="1">
      <c r="A297" s="56" t="s">
        <v>117</v>
      </c>
      <c r="B297" s="57" t="s">
        <v>36</v>
      </c>
      <c r="C297" s="97">
        <v>11637.179411764706</v>
      </c>
      <c r="D297" s="97">
        <v>11637.179411764706</v>
      </c>
      <c r="E297" s="98">
        <v>11869.923000000001</v>
      </c>
      <c r="F297" s="98">
        <v>12042.790999999999</v>
      </c>
      <c r="G297" s="1059">
        <v>-1.435447978794937</v>
      </c>
      <c r="H297" s="99">
        <v>307.89999999999998</v>
      </c>
      <c r="I297" s="99">
        <v>-0.54909560723515671</v>
      </c>
      <c r="J297" s="99">
        <v>16.666666666666664</v>
      </c>
      <c r="K297" s="99">
        <v>2.5454545454545454</v>
      </c>
      <c r="L297" s="1060">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12" t="s">
        <v>459</v>
      </c>
      <c r="B1" s="1312"/>
      <c r="C1" s="1312"/>
      <c r="D1" s="1312"/>
      <c r="E1" s="1312"/>
      <c r="F1" s="1312"/>
      <c r="G1" s="1312"/>
      <c r="H1" s="1312"/>
    </row>
    <row r="2" spans="1:18" ht="40.5" customHeight="1">
      <c r="A2" s="881" t="s">
        <v>127</v>
      </c>
      <c r="B2" s="3" t="s">
        <v>9</v>
      </c>
      <c r="C2" s="3"/>
      <c r="D2" s="882" t="s">
        <v>128</v>
      </c>
      <c r="E2" s="1313" t="s">
        <v>129</v>
      </c>
      <c r="F2" s="1314"/>
      <c r="G2" s="1315"/>
      <c r="H2" s="883" t="s">
        <v>130</v>
      </c>
    </row>
    <row r="3" spans="1:18" ht="27.75" thickBot="1">
      <c r="A3" s="632"/>
      <c r="B3" s="947" t="s">
        <v>465</v>
      </c>
      <c r="C3" s="947" t="s">
        <v>461</v>
      </c>
      <c r="D3" s="897" t="s">
        <v>70</v>
      </c>
      <c r="E3" s="947" t="s">
        <v>465</v>
      </c>
      <c r="F3" s="1150" t="s">
        <v>461</v>
      </c>
      <c r="G3" s="898" t="s">
        <v>131</v>
      </c>
      <c r="H3" s="899" t="s">
        <v>132</v>
      </c>
    </row>
    <row r="4" spans="1:18" ht="15.75">
      <c r="A4" s="675" t="s">
        <v>8</v>
      </c>
      <c r="B4" s="884"/>
      <c r="C4" s="884"/>
      <c r="D4" s="885"/>
      <c r="E4" s="886"/>
      <c r="F4" s="886"/>
      <c r="G4" s="887"/>
      <c r="H4" s="888"/>
    </row>
    <row r="5" spans="1:18" ht="15">
      <c r="A5" s="455" t="s">
        <v>308</v>
      </c>
      <c r="B5" s="145">
        <v>12872.136198788452</v>
      </c>
      <c r="C5" s="145">
        <v>12936.872021343002</v>
      </c>
      <c r="D5" s="860">
        <v>-0.50039779668339057</v>
      </c>
      <c r="E5" s="900">
        <v>100</v>
      </c>
      <c r="F5" s="901">
        <v>100</v>
      </c>
      <c r="G5" s="663" t="s">
        <v>100</v>
      </c>
      <c r="H5" s="666">
        <v>5.3757727000612006</v>
      </c>
    </row>
    <row r="6" spans="1:18">
      <c r="A6" s="652" t="s">
        <v>133</v>
      </c>
      <c r="B6" s="94">
        <v>10662.013999999999</v>
      </c>
      <c r="C6" s="94">
        <v>10673.073</v>
      </c>
      <c r="D6" s="861">
        <v>-0.10361589394170831</v>
      </c>
      <c r="E6" s="902">
        <v>9.5583400889830799</v>
      </c>
      <c r="F6" s="903">
        <v>12.742572326071016</v>
      </c>
      <c r="G6" s="661">
        <v>-24.98892810341809</v>
      </c>
      <c r="H6" s="662">
        <v>-20.956503378378372</v>
      </c>
    </row>
    <row r="7" spans="1:18">
      <c r="A7" s="652" t="s">
        <v>134</v>
      </c>
      <c r="B7" s="94">
        <v>15512.313</v>
      </c>
      <c r="C7" s="94">
        <v>15595.186</v>
      </c>
      <c r="D7" s="861">
        <v>-0.53140116443625363</v>
      </c>
      <c r="E7" s="902">
        <v>8.2038057181521662</v>
      </c>
      <c r="F7" s="903">
        <v>10.63046943840933</v>
      </c>
      <c r="G7" s="661">
        <v>-22.827437060204492</v>
      </c>
      <c r="H7" s="662">
        <v>-18.678815489749422</v>
      </c>
    </row>
    <row r="8" spans="1:18" ht="13.5" thickBot="1">
      <c r="A8" s="653" t="s">
        <v>135</v>
      </c>
      <c r="B8" s="97">
        <v>12865.638000000001</v>
      </c>
      <c r="C8" s="97">
        <v>12944.539000000001</v>
      </c>
      <c r="D8" s="862">
        <v>-0.60953116986244027</v>
      </c>
      <c r="E8" s="904">
        <v>82.237854192864759</v>
      </c>
      <c r="F8" s="905">
        <v>76.626958235519652</v>
      </c>
      <c r="G8" s="664">
        <v>7.3223524547320906</v>
      </c>
      <c r="H8" s="667">
        <v>13.091758179057036</v>
      </c>
    </row>
    <row r="9" spans="1:18" ht="15">
      <c r="A9" s="633" t="s">
        <v>309</v>
      </c>
      <c r="B9" s="146">
        <v>10977.436112581578</v>
      </c>
      <c r="C9" s="146">
        <v>10926.331151035658</v>
      </c>
      <c r="D9" s="863">
        <v>0.46772297891662962</v>
      </c>
      <c r="E9" s="906">
        <v>100</v>
      </c>
      <c r="F9" s="907">
        <v>100</v>
      </c>
      <c r="G9" s="665" t="s">
        <v>100</v>
      </c>
      <c r="H9" s="668">
        <v>8.4637149645578997</v>
      </c>
    </row>
    <row r="10" spans="1:18">
      <c r="A10" s="652" t="s">
        <v>133</v>
      </c>
      <c r="B10" s="94" t="s">
        <v>254</v>
      </c>
      <c r="C10" s="94" t="s">
        <v>254</v>
      </c>
      <c r="D10" s="1151" t="s">
        <v>100</v>
      </c>
      <c r="E10" s="902">
        <v>2.0296678725299491</v>
      </c>
      <c r="F10" s="903">
        <v>2.5583390020999084</v>
      </c>
      <c r="G10" s="1152" t="s">
        <v>100</v>
      </c>
      <c r="H10" s="1153" t="s">
        <v>100</v>
      </c>
    </row>
    <row r="11" spans="1:18">
      <c r="A11" s="652" t="s">
        <v>134</v>
      </c>
      <c r="B11" s="94">
        <v>15082.424000000001</v>
      </c>
      <c r="C11" s="94">
        <v>15320.161</v>
      </c>
      <c r="D11" s="861">
        <v>-1.5517917860001549</v>
      </c>
      <c r="E11" s="902">
        <v>9.4393644676325668</v>
      </c>
      <c r="F11" s="903">
        <v>10.731221594550098</v>
      </c>
      <c r="G11" s="661">
        <v>-12.038304451504448</v>
      </c>
      <c r="H11" s="662">
        <v>-4.5934772622875517</v>
      </c>
    </row>
    <row r="12" spans="1:18" ht="13.5" thickBot="1">
      <c r="A12" s="654" t="s">
        <v>135</v>
      </c>
      <c r="B12" s="94">
        <v>10580.066999999999</v>
      </c>
      <c r="C12" s="94">
        <v>10437.941000000001</v>
      </c>
      <c r="D12" s="861">
        <v>1.3616286966940929</v>
      </c>
      <c r="E12" s="902">
        <v>88.530967659837472</v>
      </c>
      <c r="F12" s="903">
        <v>86.710439403349994</v>
      </c>
      <c r="G12" s="661">
        <v>2.099549107367507</v>
      </c>
      <c r="H12" s="662">
        <v>10.740963923913913</v>
      </c>
      <c r="P12"/>
      <c r="Q12"/>
      <c r="R12"/>
    </row>
    <row r="13" spans="1:18" ht="15.75">
      <c r="A13" s="675" t="s">
        <v>136</v>
      </c>
      <c r="B13" s="679"/>
      <c r="C13" s="679"/>
      <c r="D13" s="864"/>
      <c r="E13" s="908"/>
      <c r="F13" s="908"/>
      <c r="G13" s="680"/>
      <c r="H13" s="681"/>
      <c r="P13"/>
      <c r="Q13"/>
      <c r="R13"/>
    </row>
    <row r="14" spans="1:18" ht="15">
      <c r="A14" s="455" t="s">
        <v>308</v>
      </c>
      <c r="B14" s="145">
        <v>12836.81025497223</v>
      </c>
      <c r="C14" s="145">
        <v>12975.48856047387</v>
      </c>
      <c r="D14" s="860">
        <v>-1.068771359593228</v>
      </c>
      <c r="E14" s="900">
        <v>100</v>
      </c>
      <c r="F14" s="901">
        <v>100</v>
      </c>
      <c r="G14" s="663" t="s">
        <v>100</v>
      </c>
      <c r="H14" s="666">
        <v>19.488304876090545</v>
      </c>
      <c r="P14"/>
      <c r="Q14"/>
      <c r="R14"/>
    </row>
    <row r="15" spans="1:18">
      <c r="A15" s="652" t="s">
        <v>133</v>
      </c>
      <c r="B15" s="94">
        <v>11133.383</v>
      </c>
      <c r="C15" s="94">
        <v>11098.508</v>
      </c>
      <c r="D15" s="861">
        <v>0.31423142642236235</v>
      </c>
      <c r="E15" s="902">
        <v>4.3361404766170937</v>
      </c>
      <c r="F15" s="903">
        <v>6.9189459223179721</v>
      </c>
      <c r="G15" s="661">
        <v>-37.329464266655116</v>
      </c>
      <c r="H15" s="662">
        <v>-25.116039195461582</v>
      </c>
    </row>
    <row r="16" spans="1:18">
      <c r="A16" s="652" t="s">
        <v>134</v>
      </c>
      <c r="B16" s="94">
        <v>15272.031000000001</v>
      </c>
      <c r="C16" s="94">
        <v>14963.942999999999</v>
      </c>
      <c r="D16" s="1151">
        <v>2.0588691095655842</v>
      </c>
      <c r="E16" s="902">
        <v>2.4846204383921644</v>
      </c>
      <c r="F16" s="903">
        <v>3.464825420614106</v>
      </c>
      <c r="G16" s="661">
        <v>-28.290169437980229</v>
      </c>
      <c r="H16" s="662">
        <v>-14.315139031925856</v>
      </c>
    </row>
    <row r="17" spans="1:13" ht="13.5" thickBot="1">
      <c r="A17" s="653" t="s">
        <v>135</v>
      </c>
      <c r="B17" s="97">
        <v>12851.145</v>
      </c>
      <c r="C17" s="97">
        <v>13043.523999999999</v>
      </c>
      <c r="D17" s="862">
        <v>-1.4749004946822577</v>
      </c>
      <c r="E17" s="904">
        <v>93.179239084990755</v>
      </c>
      <c r="F17" s="905">
        <v>89.616228657067921</v>
      </c>
      <c r="G17" s="664">
        <v>3.975854018090085</v>
      </c>
      <c r="H17" s="667">
        <v>24.238985446654311</v>
      </c>
    </row>
    <row r="18" spans="1:13" ht="15">
      <c r="A18" s="633" t="s">
        <v>309</v>
      </c>
      <c r="B18" s="146">
        <v>10553.152</v>
      </c>
      <c r="C18" s="146">
        <v>10669.766</v>
      </c>
      <c r="D18" s="863">
        <v>-1.0929386830039158</v>
      </c>
      <c r="E18" s="906">
        <v>100</v>
      </c>
      <c r="F18" s="907">
        <v>100</v>
      </c>
      <c r="G18" s="665" t="s">
        <v>100</v>
      </c>
      <c r="H18" s="668">
        <v>15.965128095416373</v>
      </c>
    </row>
    <row r="19" spans="1:13">
      <c r="A19" s="652" t="s">
        <v>133</v>
      </c>
      <c r="B19" s="94" t="s">
        <v>100</v>
      </c>
      <c r="C19" s="94" t="s">
        <v>100</v>
      </c>
      <c r="D19" s="861" t="s">
        <v>100</v>
      </c>
      <c r="E19" s="902" t="s">
        <v>100</v>
      </c>
      <c r="F19" s="903" t="s">
        <v>100</v>
      </c>
      <c r="G19" s="661" t="s">
        <v>100</v>
      </c>
      <c r="H19" s="662" t="s">
        <v>100</v>
      </c>
    </row>
    <row r="20" spans="1:13">
      <c r="A20" s="652" t="s">
        <v>134</v>
      </c>
      <c r="B20" s="94" t="s">
        <v>100</v>
      </c>
      <c r="C20" s="94" t="s">
        <v>100</v>
      </c>
      <c r="D20" s="861" t="s">
        <v>100</v>
      </c>
      <c r="E20" s="902" t="s">
        <v>100</v>
      </c>
      <c r="F20" s="903" t="s">
        <v>100</v>
      </c>
      <c r="G20" s="661" t="s">
        <v>100</v>
      </c>
      <c r="H20" s="662" t="s">
        <v>100</v>
      </c>
    </row>
    <row r="21" spans="1:13" ht="13.5" thickBot="1">
      <c r="A21" s="654" t="s">
        <v>135</v>
      </c>
      <c r="B21" s="94">
        <v>10553.152</v>
      </c>
      <c r="C21" s="94">
        <v>10669.766</v>
      </c>
      <c r="D21" s="861">
        <v>-1.0929386830039158</v>
      </c>
      <c r="E21" s="902">
        <v>100</v>
      </c>
      <c r="F21" s="903">
        <v>100</v>
      </c>
      <c r="G21" s="661">
        <v>0</v>
      </c>
      <c r="H21" s="662">
        <v>15.965128095416373</v>
      </c>
    </row>
    <row r="22" spans="1:13" ht="15.75">
      <c r="A22" s="675" t="s">
        <v>137</v>
      </c>
      <c r="B22" s="679"/>
      <c r="C22" s="679"/>
      <c r="D22" s="864"/>
      <c r="E22" s="908"/>
      <c r="F22" s="908"/>
      <c r="G22" s="680"/>
      <c r="H22" s="681"/>
    </row>
    <row r="23" spans="1:13" ht="15">
      <c r="A23" s="455" t="s">
        <v>308</v>
      </c>
      <c r="B23" s="145">
        <v>13005.314290124576</v>
      </c>
      <c r="C23" s="1082">
        <v>12962.786779793405</v>
      </c>
      <c r="D23" s="860">
        <v>0.32807382435282439</v>
      </c>
      <c r="E23" s="900">
        <v>100</v>
      </c>
      <c r="F23" s="901">
        <v>100</v>
      </c>
      <c r="G23" s="663" t="s">
        <v>100</v>
      </c>
      <c r="H23" s="666">
        <v>-6.9128574645349996</v>
      </c>
    </row>
    <row r="24" spans="1:13">
      <c r="A24" s="652" t="s">
        <v>133</v>
      </c>
      <c r="B24" s="94">
        <v>10528.933999999999</v>
      </c>
      <c r="C24" s="94">
        <v>10501.344999999999</v>
      </c>
      <c r="D24" s="861">
        <v>0.26271872793437356</v>
      </c>
      <c r="E24" s="902">
        <v>17.805091920657958</v>
      </c>
      <c r="F24" s="903">
        <v>19.317158297680702</v>
      </c>
      <c r="G24" s="661">
        <v>-7.8275818509200148</v>
      </c>
      <c r="H24" s="662">
        <v>-14.199329739181113</v>
      </c>
    </row>
    <row r="25" spans="1:13">
      <c r="A25" s="652" t="s">
        <v>134</v>
      </c>
      <c r="B25" s="94">
        <v>15539.204</v>
      </c>
      <c r="C25" s="94">
        <v>15675.181</v>
      </c>
      <c r="D25" s="861">
        <v>-0.8674668573205041</v>
      </c>
      <c r="E25" s="902">
        <v>16.748306724721818</v>
      </c>
      <c r="F25" s="903">
        <v>18.020997523080389</v>
      </c>
      <c r="G25" s="661">
        <v>-7.0622660966939961</v>
      </c>
      <c r="H25" s="662">
        <v>-13.486919172198366</v>
      </c>
    </row>
    <row r="26" spans="1:13" ht="16.5" thickBot="1">
      <c r="A26" s="653" t="s">
        <v>135</v>
      </c>
      <c r="B26" s="97">
        <v>13030.584000000001</v>
      </c>
      <c r="C26" s="97">
        <v>12941.53</v>
      </c>
      <c r="D26" s="862">
        <v>0.68812574711027286</v>
      </c>
      <c r="E26" s="904">
        <v>65.446601354620213</v>
      </c>
      <c r="F26" s="905">
        <v>62.661844179238912</v>
      </c>
      <c r="G26" s="664">
        <v>4.4441034442199605</v>
      </c>
      <c r="H26" s="667">
        <v>-2.775968556990458</v>
      </c>
      <c r="J26" s="129"/>
      <c r="K26" s="122"/>
      <c r="L26" s="122"/>
      <c r="M26" s="122"/>
    </row>
    <row r="27" spans="1:13" ht="15">
      <c r="A27" s="633" t="s">
        <v>309</v>
      </c>
      <c r="B27" s="146">
        <v>11386.269220273094</v>
      </c>
      <c r="C27" s="146">
        <v>11115.923856958329</v>
      </c>
      <c r="D27" s="863">
        <v>2.4320548322714104</v>
      </c>
      <c r="E27" s="906">
        <v>100</v>
      </c>
      <c r="F27" s="907">
        <v>100</v>
      </c>
      <c r="G27" s="665" t="s">
        <v>100</v>
      </c>
      <c r="H27" s="668">
        <v>6.3266940504792037</v>
      </c>
      <c r="J27" s="1311"/>
      <c r="K27" s="1311"/>
      <c r="L27" s="1311"/>
      <c r="M27" s="1311"/>
    </row>
    <row r="28" spans="1:13">
      <c r="A28" s="652" t="s">
        <v>133</v>
      </c>
      <c r="B28" s="94" t="s">
        <v>254</v>
      </c>
      <c r="C28" s="94" t="s">
        <v>254</v>
      </c>
      <c r="D28" s="1151" t="s">
        <v>100</v>
      </c>
      <c r="E28" s="902">
        <v>0.45920598668545604</v>
      </c>
      <c r="F28" s="903">
        <v>0.82151437650158865</v>
      </c>
      <c r="G28" s="661" t="s">
        <v>100</v>
      </c>
      <c r="H28" s="662" t="s">
        <v>100</v>
      </c>
    </row>
    <row r="29" spans="1:13">
      <c r="A29" s="652" t="s">
        <v>134</v>
      </c>
      <c r="B29" s="94">
        <v>14581.821</v>
      </c>
      <c r="C29" s="94">
        <v>14850.199000000001</v>
      </c>
      <c r="D29" s="1151">
        <v>-1.8072350410927192</v>
      </c>
      <c r="E29" s="902">
        <v>15.452645901161381</v>
      </c>
      <c r="F29" s="903">
        <v>17.417138133250663</v>
      </c>
      <c r="G29" s="1152">
        <v>-11.279075913963817</v>
      </c>
      <c r="H29" s="1153">
        <v>-5.6659744882824086</v>
      </c>
    </row>
    <row r="30" spans="1:13" ht="13.5" thickBot="1">
      <c r="A30" s="654" t="s">
        <v>135</v>
      </c>
      <c r="B30" s="94">
        <v>10824.312</v>
      </c>
      <c r="C30" s="94">
        <v>10363.929</v>
      </c>
      <c r="D30" s="861">
        <v>4.4421666725042188</v>
      </c>
      <c r="E30" s="902">
        <v>84.088148112153164</v>
      </c>
      <c r="F30" s="903">
        <v>81.761347490247744</v>
      </c>
      <c r="G30" s="661">
        <v>2.8458442691186736</v>
      </c>
      <c r="H30" s="662">
        <v>9.3525861796581129</v>
      </c>
    </row>
    <row r="31" spans="1:13" ht="15.75">
      <c r="A31" s="675" t="s">
        <v>138</v>
      </c>
      <c r="B31" s="679"/>
      <c r="C31" s="679"/>
      <c r="D31" s="864"/>
      <c r="E31" s="908"/>
      <c r="F31" s="908"/>
      <c r="G31" s="680"/>
      <c r="H31" s="681"/>
    </row>
    <row r="32" spans="1:13" ht="15">
      <c r="A32" s="455" t="s">
        <v>308</v>
      </c>
      <c r="B32" s="145">
        <v>12598.464484560167</v>
      </c>
      <c r="C32" s="145">
        <v>12751.091419163342</v>
      </c>
      <c r="D32" s="860">
        <v>-1.1969715343252518</v>
      </c>
      <c r="E32" s="900">
        <v>100</v>
      </c>
      <c r="F32" s="901">
        <v>100</v>
      </c>
      <c r="G32" s="663" t="s">
        <v>100</v>
      </c>
      <c r="H32" s="666">
        <v>9.1874594193488548</v>
      </c>
    </row>
    <row r="33" spans="1:8">
      <c r="A33" s="652" t="s">
        <v>133</v>
      </c>
      <c r="B33" s="94" t="s">
        <v>254</v>
      </c>
      <c r="C33" s="94" t="s">
        <v>254</v>
      </c>
      <c r="D33" s="1151" t="s">
        <v>100</v>
      </c>
      <c r="E33" s="902">
        <v>1.2445312831839612</v>
      </c>
      <c r="F33" s="903">
        <v>6.2146368611446059</v>
      </c>
      <c r="G33" s="661" t="s">
        <v>100</v>
      </c>
      <c r="H33" s="662" t="s">
        <v>100</v>
      </c>
    </row>
    <row r="34" spans="1:8">
      <c r="A34" s="652" t="s">
        <v>134</v>
      </c>
      <c r="B34" s="94" t="s">
        <v>254</v>
      </c>
      <c r="C34" s="94" t="s">
        <v>254</v>
      </c>
      <c r="D34" s="1151" t="s">
        <v>100</v>
      </c>
      <c r="E34" s="902">
        <v>0.46723017457418342</v>
      </c>
      <c r="F34" s="903">
        <v>4.9021426583804848</v>
      </c>
      <c r="G34" s="661" t="s">
        <v>100</v>
      </c>
      <c r="H34" s="662" t="s">
        <v>100</v>
      </c>
    </row>
    <row r="35" spans="1:8" ht="13.5" thickBot="1">
      <c r="A35" s="653" t="s">
        <v>135</v>
      </c>
      <c r="B35" s="97">
        <v>12596.152</v>
      </c>
      <c r="C35" s="97">
        <v>12692.103999999999</v>
      </c>
      <c r="D35" s="862">
        <v>-0.75599758716127219</v>
      </c>
      <c r="E35" s="904">
        <v>98.288238542241857</v>
      </c>
      <c r="F35" s="905">
        <v>88.883220480474918</v>
      </c>
      <c r="G35" s="664">
        <v>10.581320085980627</v>
      </c>
      <c r="H35" s="667">
        <v>20.74093399426037</v>
      </c>
    </row>
    <row r="36" spans="1:8" ht="15">
      <c r="A36" s="633" t="s">
        <v>309</v>
      </c>
      <c r="B36" s="146">
        <v>11039.088120803262</v>
      </c>
      <c r="C36" s="146">
        <v>11015.359636399526</v>
      </c>
      <c r="D36" s="863">
        <v>0.21541270722861852</v>
      </c>
      <c r="E36" s="906">
        <v>100</v>
      </c>
      <c r="F36" s="907">
        <v>100</v>
      </c>
      <c r="G36" s="665" t="s">
        <v>100</v>
      </c>
      <c r="H36" s="668">
        <v>0.65534938807737719</v>
      </c>
    </row>
    <row r="37" spans="1:8">
      <c r="A37" s="652" t="s">
        <v>133</v>
      </c>
      <c r="B37" s="94" t="s">
        <v>254</v>
      </c>
      <c r="C37" s="94" t="s">
        <v>254</v>
      </c>
      <c r="D37" s="1151" t="s">
        <v>100</v>
      </c>
      <c r="E37" s="902">
        <v>8.0169438343269537</v>
      </c>
      <c r="F37" s="903">
        <v>8.9893407027240428</v>
      </c>
      <c r="G37" s="661" t="s">
        <v>100</v>
      </c>
      <c r="H37" s="662" t="s">
        <v>100</v>
      </c>
    </row>
    <row r="38" spans="1:8">
      <c r="A38" s="652" t="s">
        <v>134</v>
      </c>
      <c r="B38" s="94" t="s">
        <v>254</v>
      </c>
      <c r="C38" s="94" t="s">
        <v>254</v>
      </c>
      <c r="D38" s="1151" t="s">
        <v>100</v>
      </c>
      <c r="E38" s="902">
        <v>15.786790084719172</v>
      </c>
      <c r="F38" s="903">
        <v>16.356099486774575</v>
      </c>
      <c r="G38" s="661" t="s">
        <v>100</v>
      </c>
      <c r="H38" s="662" t="s">
        <v>100</v>
      </c>
    </row>
    <row r="39" spans="1:8" ht="13.5" thickBot="1">
      <c r="A39" s="653" t="s">
        <v>135</v>
      </c>
      <c r="B39" s="97">
        <v>10205.023999999999</v>
      </c>
      <c r="C39" s="97">
        <v>10103.387000000001</v>
      </c>
      <c r="D39" s="862">
        <v>1.0059695822796733</v>
      </c>
      <c r="E39" s="904">
        <v>76.196266080953876</v>
      </c>
      <c r="F39" s="905">
        <v>74.654559810501382</v>
      </c>
      <c r="G39" s="664">
        <v>2.0651200333454081</v>
      </c>
      <c r="H39" s="667">
        <v>2.7340031729243872</v>
      </c>
    </row>
    <row r="40" spans="1:8" ht="14.25" customHeight="1">
      <c r="A40" s="129" t="s">
        <v>310</v>
      </c>
      <c r="B40" s="122"/>
      <c r="C40" s="129"/>
      <c r="D40" s="122"/>
    </row>
    <row r="41" spans="1:8" ht="5.25" customHeight="1">
      <c r="A41" s="1316"/>
      <c r="B41" s="1316"/>
      <c r="C41" s="1316"/>
      <c r="D41" s="1316"/>
    </row>
    <row r="42" spans="1:8" ht="15">
      <c r="A42" s="130" t="s">
        <v>61</v>
      </c>
      <c r="B42" s="131"/>
    </row>
    <row r="43" spans="1:8" ht="15">
      <c r="A43" s="128" t="s">
        <v>96</v>
      </c>
      <c r="B43" s="1317" t="s">
        <v>62</v>
      </c>
      <c r="C43" s="1318"/>
      <c r="D43" s="1318"/>
      <c r="E43" s="1318"/>
      <c r="F43" s="1318"/>
      <c r="G43" s="1318"/>
      <c r="H43" s="1319"/>
    </row>
    <row r="44" spans="1:8" ht="15">
      <c r="A44" s="128" t="s">
        <v>63</v>
      </c>
      <c r="B44" s="1317" t="s">
        <v>64</v>
      </c>
      <c r="C44" s="1318"/>
      <c r="D44" s="1318"/>
      <c r="E44" s="1318"/>
      <c r="F44" s="1318"/>
      <c r="G44" s="1318"/>
      <c r="H44" s="1319"/>
    </row>
    <row r="45" spans="1:8" ht="15">
      <c r="A45" s="128" t="s">
        <v>65</v>
      </c>
      <c r="B45" s="1317" t="s">
        <v>66</v>
      </c>
      <c r="C45" s="1318"/>
      <c r="D45" s="1318"/>
      <c r="E45" s="1318"/>
      <c r="F45" s="1318"/>
      <c r="G45" s="1318"/>
      <c r="H45" s="1319"/>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5" t="s">
        <v>462</v>
      </c>
      <c r="B2" s="876"/>
      <c r="C2" s="876"/>
      <c r="D2" s="876"/>
      <c r="E2" s="876"/>
      <c r="F2" s="122"/>
      <c r="G2" s="122"/>
      <c r="H2" s="122"/>
    </row>
    <row r="3" spans="1:8" ht="30.75" customHeight="1">
      <c r="A3" s="1320" t="s">
        <v>139</v>
      </c>
      <c r="B3" s="1322" t="s">
        <v>140</v>
      </c>
      <c r="C3" s="1323"/>
      <c r="D3" s="1324" t="s">
        <v>314</v>
      </c>
      <c r="E3" s="1325"/>
    </row>
    <row r="4" spans="1:8" ht="16.5" thickBot="1">
      <c r="A4" s="1321"/>
      <c r="B4" s="924" t="s">
        <v>141</v>
      </c>
      <c r="C4" s="924" t="s">
        <v>142</v>
      </c>
      <c r="D4" s="925" t="s">
        <v>141</v>
      </c>
      <c r="E4" s="926" t="s">
        <v>142</v>
      </c>
      <c r="G4" s="132" t="s">
        <v>143</v>
      </c>
      <c r="H4" s="133"/>
    </row>
    <row r="5" spans="1:8" ht="17.25" customHeight="1" thickBot="1">
      <c r="A5" s="918" t="s">
        <v>144</v>
      </c>
      <c r="B5" s="919">
        <v>23087.429</v>
      </c>
      <c r="C5" s="919">
        <v>22468.741999999998</v>
      </c>
      <c r="D5" s="920">
        <v>-0.91428233973567841</v>
      </c>
      <c r="E5" s="921">
        <v>2.1893718285467343</v>
      </c>
      <c r="G5" s="134" t="s">
        <v>59</v>
      </c>
      <c r="H5" s="135" t="s">
        <v>60</v>
      </c>
    </row>
    <row r="6" spans="1:8" ht="18" customHeight="1">
      <c r="A6" s="938" t="s">
        <v>145</v>
      </c>
      <c r="B6" s="1002" t="s">
        <v>254</v>
      </c>
      <c r="C6" s="939" t="s">
        <v>254</v>
      </c>
      <c r="D6" s="636" t="s">
        <v>100</v>
      </c>
      <c r="E6" s="1008" t="s">
        <v>100</v>
      </c>
      <c r="G6" s="136" t="s">
        <v>146</v>
      </c>
      <c r="H6" s="137" t="s">
        <v>147</v>
      </c>
    </row>
    <row r="7" spans="1:8" ht="18" customHeight="1">
      <c r="A7" s="634" t="s">
        <v>148</v>
      </c>
      <c r="B7" s="635">
        <v>24906.058000000001</v>
      </c>
      <c r="C7" s="635">
        <v>23180.918000000001</v>
      </c>
      <c r="D7" s="1171">
        <v>6.5108121094805069</v>
      </c>
      <c r="E7" s="1170">
        <v>10.239193883802704</v>
      </c>
      <c r="G7" s="138" t="s">
        <v>149</v>
      </c>
      <c r="H7" s="139" t="s">
        <v>150</v>
      </c>
    </row>
    <row r="8" spans="1:8" ht="18" customHeight="1">
      <c r="A8" s="634" t="s">
        <v>151</v>
      </c>
      <c r="B8" s="635" t="s">
        <v>254</v>
      </c>
      <c r="C8" s="635" t="s">
        <v>254</v>
      </c>
      <c r="D8" s="1168" t="s">
        <v>100</v>
      </c>
      <c r="E8" s="1169" t="s">
        <v>100</v>
      </c>
      <c r="G8" s="138" t="s">
        <v>152</v>
      </c>
      <c r="H8" s="139" t="s">
        <v>153</v>
      </c>
    </row>
    <row r="9" spans="1:8" ht="18" customHeight="1">
      <c r="A9" s="634" t="s">
        <v>154</v>
      </c>
      <c r="B9" s="635" t="s">
        <v>100</v>
      </c>
      <c r="C9" s="635" t="s">
        <v>254</v>
      </c>
      <c r="D9" s="1171" t="s">
        <v>100</v>
      </c>
      <c r="E9" s="1170" t="s">
        <v>100</v>
      </c>
      <c r="G9" s="138" t="s">
        <v>155</v>
      </c>
      <c r="H9" s="139" t="s">
        <v>156</v>
      </c>
    </row>
    <row r="10" spans="1:8" ht="18" customHeight="1">
      <c r="A10" s="634" t="s">
        <v>157</v>
      </c>
      <c r="B10" s="635" t="s">
        <v>254</v>
      </c>
      <c r="C10" s="635">
        <v>20265.717000000001</v>
      </c>
      <c r="D10" s="1168" t="s">
        <v>100</v>
      </c>
      <c r="E10" s="1170">
        <v>0.68242533071255684</v>
      </c>
      <c r="G10" s="138" t="s">
        <v>158</v>
      </c>
      <c r="H10" s="139" t="s">
        <v>159</v>
      </c>
    </row>
    <row r="11" spans="1:8" ht="18" customHeight="1">
      <c r="A11" s="634" t="s">
        <v>160</v>
      </c>
      <c r="B11" s="635" t="s">
        <v>100</v>
      </c>
      <c r="C11" s="635" t="s">
        <v>100</v>
      </c>
      <c r="D11" s="1171" t="s">
        <v>100</v>
      </c>
      <c r="E11" s="1170" t="s">
        <v>100</v>
      </c>
      <c r="G11" s="138" t="s">
        <v>161</v>
      </c>
      <c r="H11" s="139" t="s">
        <v>162</v>
      </c>
    </row>
    <row r="12" spans="1:8" ht="18" customHeight="1">
      <c r="A12" s="634" t="s">
        <v>163</v>
      </c>
      <c r="B12" s="635">
        <v>24701.993999999999</v>
      </c>
      <c r="C12" s="635">
        <v>22360.141</v>
      </c>
      <c r="D12" s="1171">
        <v>0.62448543590368999</v>
      </c>
      <c r="E12" s="1170">
        <v>1.097305769269461</v>
      </c>
      <c r="G12" s="138" t="s">
        <v>164</v>
      </c>
      <c r="H12" s="139" t="s">
        <v>165</v>
      </c>
    </row>
    <row r="13" spans="1:8" ht="18" customHeight="1" thickBot="1">
      <c r="A13" s="637" t="s">
        <v>166</v>
      </c>
      <c r="B13" s="1108" t="s">
        <v>254</v>
      </c>
      <c r="C13" s="1108">
        <v>17821.623</v>
      </c>
      <c r="D13" s="1173" t="s">
        <v>100</v>
      </c>
      <c r="E13" s="1172">
        <v>-9.79415656030584</v>
      </c>
      <c r="G13" s="140" t="s">
        <v>167</v>
      </c>
      <c r="H13" s="141" t="s">
        <v>168</v>
      </c>
    </row>
    <row r="14" spans="1:8">
      <c r="A14" s="660" t="s">
        <v>95</v>
      </c>
      <c r="B14" s="142"/>
      <c r="C14" s="142"/>
      <c r="D14" s="142"/>
      <c r="E14" s="142"/>
    </row>
    <row r="15" spans="1:8">
      <c r="A15" s="143"/>
      <c r="B15" s="144"/>
      <c r="C15" s="144"/>
      <c r="D15" s="144"/>
    </row>
    <row r="23" spans="1:4" ht="15">
      <c r="D23" s="931"/>
    </row>
    <row r="24" spans="1:4" ht="15">
      <c r="D24" s="931"/>
    </row>
    <row r="25" spans="1:4" ht="15">
      <c r="A25" s="932"/>
      <c r="D25" s="931"/>
    </row>
    <row r="26" spans="1:4" ht="15">
      <c r="A26" s="932"/>
      <c r="D26" s="931"/>
    </row>
    <row r="27" spans="1:4" ht="15">
      <c r="A27" s="932"/>
      <c r="D27" s="931"/>
    </row>
    <row r="28" spans="1:4" ht="15">
      <c r="A28" s="932"/>
      <c r="D28" s="931"/>
    </row>
    <row r="29" spans="1:4" ht="15">
      <c r="A29" s="932"/>
      <c r="D29" s="931"/>
    </row>
    <row r="30" spans="1:4" ht="15">
      <c r="A30" s="932"/>
      <c r="D30" s="931"/>
    </row>
    <row r="31" spans="1:4" ht="15">
      <c r="A31" s="932"/>
      <c r="D31" s="931"/>
    </row>
    <row r="32" spans="1:4" ht="15">
      <c r="A32" s="932"/>
      <c r="D32" s="931"/>
    </row>
    <row r="33" spans="1:13" ht="15">
      <c r="A33" s="932"/>
      <c r="D33" s="931"/>
    </row>
    <row r="34" spans="1:13" ht="15">
      <c r="A34" s="932"/>
      <c r="D34" s="931"/>
    </row>
    <row r="35" spans="1:13" ht="15">
      <c r="A35" s="932"/>
      <c r="D35" s="931"/>
      <c r="M35" s="127" t="s">
        <v>123</v>
      </c>
    </row>
    <row r="36" spans="1:13" ht="15">
      <c r="A36" s="932"/>
      <c r="D36" s="931"/>
    </row>
    <row r="37" spans="1:13" ht="15">
      <c r="A37" s="932"/>
      <c r="D37" s="931"/>
    </row>
    <row r="38" spans="1:13" ht="15">
      <c r="A38" s="932"/>
      <c r="D38" s="931"/>
    </row>
    <row r="39" spans="1:13" ht="15">
      <c r="A39" s="932"/>
      <c r="D39" s="931"/>
    </row>
    <row r="40" spans="1:13" ht="15">
      <c r="A40" s="932"/>
      <c r="D40" s="931"/>
    </row>
    <row r="41" spans="1:13" ht="15">
      <c r="A41" s="932"/>
      <c r="D41" s="931"/>
    </row>
    <row r="42" spans="1:13" ht="15">
      <c r="A42" s="932"/>
      <c r="D42" s="931"/>
    </row>
    <row r="43" spans="1:13" ht="15">
      <c r="A43" s="932"/>
      <c r="D43" s="931"/>
    </row>
    <row r="44" spans="1:13" ht="15">
      <c r="A44" s="932"/>
      <c r="D44" s="931"/>
    </row>
    <row r="45" spans="1:13" ht="15">
      <c r="D45" s="931"/>
    </row>
    <row r="46" spans="1:13" ht="15">
      <c r="A46" s="932"/>
      <c r="D46" s="931"/>
    </row>
    <row r="47" spans="1:13" ht="15">
      <c r="A47" s="932"/>
      <c r="D47" s="931"/>
    </row>
    <row r="48" spans="1:13" ht="15">
      <c r="A48" s="932"/>
      <c r="D48" s="931"/>
    </row>
    <row r="49" spans="1:4" ht="15">
      <c r="A49" s="932"/>
      <c r="D49" s="931"/>
    </row>
    <row r="50" spans="1:4" ht="15">
      <c r="A50" s="932"/>
      <c r="D50" s="931"/>
    </row>
    <row r="51" spans="1:4" ht="15">
      <c r="A51" s="932"/>
      <c r="D51" s="931"/>
    </row>
    <row r="52" spans="1:4" ht="15">
      <c r="A52" s="932"/>
      <c r="D52" s="931"/>
    </row>
    <row r="53" spans="1:4" ht="15">
      <c r="A53" s="932"/>
      <c r="D53" s="931"/>
    </row>
    <row r="54" spans="1:4" ht="15">
      <c r="A54" s="932"/>
    </row>
    <row r="55" spans="1:4" ht="15">
      <c r="A55" s="932"/>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30" t="s">
        <v>435</v>
      </c>
      <c r="B1" s="1330"/>
      <c r="C1" s="1330"/>
      <c r="D1" s="1330"/>
      <c r="E1" s="1330"/>
      <c r="F1" s="1330"/>
      <c r="G1" s="644"/>
      <c r="H1" s="644"/>
    </row>
    <row r="2" spans="1:8" ht="13.5" customHeight="1" thickBot="1"/>
    <row r="3" spans="1:8" ht="27" customHeight="1">
      <c r="A3" s="1326" t="s">
        <v>73</v>
      </c>
      <c r="B3" s="1326" t="s">
        <v>118</v>
      </c>
      <c r="C3" s="1331" t="s">
        <v>82</v>
      </c>
      <c r="D3" s="1332"/>
      <c r="E3" s="1333"/>
      <c r="F3" s="1328" t="s">
        <v>119</v>
      </c>
      <c r="G3" s="1329"/>
      <c r="H3" s="122"/>
    </row>
    <row r="4" spans="1:8" ht="32.25" customHeight="1" thickBot="1">
      <c r="A4" s="1327"/>
      <c r="B4" s="1327"/>
      <c r="C4" s="911">
        <v>43870</v>
      </c>
      <c r="D4" s="912">
        <v>43863</v>
      </c>
      <c r="E4" s="913">
        <v>43506</v>
      </c>
      <c r="F4" s="914" t="s">
        <v>348</v>
      </c>
      <c r="G4" s="915" t="s">
        <v>120</v>
      </c>
      <c r="H4" s="122"/>
    </row>
    <row r="5" spans="1:8" ht="29.25" customHeight="1">
      <c r="A5" s="968" t="s">
        <v>124</v>
      </c>
      <c r="B5" s="1084" t="s">
        <v>325</v>
      </c>
      <c r="C5" s="916">
        <v>593.9</v>
      </c>
      <c r="D5" s="1270">
        <v>551.48</v>
      </c>
      <c r="E5" s="1156">
        <v>676.08</v>
      </c>
      <c r="F5" s="1178">
        <v>7.6920287227097912</v>
      </c>
      <c r="G5" s="1179">
        <v>-12.155366228848665</v>
      </c>
      <c r="H5" s="122"/>
    </row>
    <row r="6" spans="1:8" ht="28.5" customHeight="1" thickBot="1">
      <c r="A6" s="969" t="s">
        <v>125</v>
      </c>
      <c r="B6" s="1083" t="s">
        <v>325</v>
      </c>
      <c r="C6" s="1157">
        <v>898.56</v>
      </c>
      <c r="D6" s="1271">
        <v>869.8</v>
      </c>
      <c r="E6" s="1158">
        <v>911.52</v>
      </c>
      <c r="F6" s="1180">
        <v>3.3065072430443774</v>
      </c>
      <c r="G6" s="1181">
        <v>-1.4218009478673026</v>
      </c>
      <c r="H6" s="122"/>
    </row>
    <row r="7" spans="1:8" ht="32.25" customHeight="1" thickBot="1">
      <c r="A7" s="970" t="s">
        <v>121</v>
      </c>
      <c r="B7" s="1085" t="s">
        <v>122</v>
      </c>
      <c r="C7" s="1157" t="s">
        <v>100</v>
      </c>
      <c r="D7" s="1182" t="s">
        <v>100</v>
      </c>
      <c r="E7" s="1183" t="s">
        <v>100</v>
      </c>
      <c r="F7" s="1180" t="s">
        <v>100</v>
      </c>
      <c r="G7" s="1181" t="s">
        <v>100</v>
      </c>
      <c r="H7" s="122"/>
    </row>
    <row r="8" spans="1:8" s="122" customFormat="1" ht="15.75">
      <c r="A8" s="960" t="s">
        <v>460</v>
      </c>
      <c r="B8" s="961"/>
      <c r="D8" s="935"/>
      <c r="E8" s="936"/>
      <c r="F8" s="937"/>
      <c r="G8" s="937"/>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37" t="s">
        <v>89</v>
      </c>
      <c r="C1" s="1337"/>
      <c r="D1" s="1337"/>
      <c r="E1" s="1337"/>
      <c r="F1" s="8"/>
      <c r="G1" s="7"/>
    </row>
    <row r="2" spans="2:17" ht="20.25" thickBot="1">
      <c r="B2" s="880"/>
      <c r="C2" s="7"/>
      <c r="D2" s="7"/>
      <c r="E2" s="7"/>
      <c r="F2" s="7"/>
      <c r="H2" s="61"/>
      <c r="I2" s="61"/>
      <c r="J2" s="61"/>
      <c r="K2" s="61"/>
      <c r="L2" s="61"/>
      <c r="M2" s="61"/>
      <c r="N2" s="61"/>
      <c r="O2" s="61"/>
      <c r="P2" s="61"/>
      <c r="Q2" s="61"/>
    </row>
    <row r="3" spans="2:17" ht="25.5" customHeight="1">
      <c r="B3" s="1138"/>
      <c r="C3" s="1139" t="s">
        <v>315</v>
      </c>
      <c r="D3" s="1140"/>
      <c r="E3" s="1141" t="s">
        <v>69</v>
      </c>
      <c r="F3" s="1335"/>
    </row>
    <row r="4" spans="2:17" ht="34.5" customHeight="1" thickBot="1">
      <c r="B4" s="1142" t="s">
        <v>43</v>
      </c>
      <c r="C4" s="1143">
        <v>43868</v>
      </c>
      <c r="D4" s="1143">
        <v>43861</v>
      </c>
      <c r="E4" s="1144" t="s">
        <v>311</v>
      </c>
      <c r="F4" s="1336"/>
      <c r="G4" s="656" t="s">
        <v>42</v>
      </c>
      <c r="H4" s="121"/>
      <c r="I4" s="121"/>
      <c r="J4" s="121"/>
      <c r="K4" s="121"/>
      <c r="L4" s="121"/>
      <c r="M4" s="121"/>
      <c r="N4" s="121"/>
      <c r="O4" s="121"/>
      <c r="P4" s="121"/>
      <c r="Q4" s="121"/>
    </row>
    <row r="5" spans="2:17" ht="29.25" customHeight="1">
      <c r="B5" s="1087" t="s">
        <v>316</v>
      </c>
      <c r="C5" s="1145"/>
      <c r="D5" s="1145"/>
      <c r="E5" s="1146"/>
      <c r="F5" s="10"/>
      <c r="G5" s="1334" t="s">
        <v>347</v>
      </c>
      <c r="H5" s="1334"/>
      <c r="I5" s="1334"/>
      <c r="J5" s="1334"/>
      <c r="K5" s="1334"/>
      <c r="L5" s="1334"/>
      <c r="M5" s="1334"/>
      <c r="N5" s="1334"/>
      <c r="O5" s="1334"/>
      <c r="P5" s="1334"/>
      <c r="Q5" s="1334"/>
    </row>
    <row r="6" spans="2:17" ht="21" customHeight="1">
      <c r="B6" s="638" t="s">
        <v>44</v>
      </c>
      <c r="C6" s="1147">
        <v>12.5</v>
      </c>
      <c r="D6" s="1147">
        <v>12.95</v>
      </c>
      <c r="E6" s="1079">
        <v>-3.4749034749034693</v>
      </c>
      <c r="F6" s="10"/>
      <c r="G6" s="1334"/>
      <c r="H6" s="1334"/>
      <c r="I6" s="1334"/>
      <c r="J6" s="1334"/>
      <c r="K6" s="1334"/>
      <c r="L6" s="1334"/>
      <c r="M6" s="1334"/>
      <c r="N6" s="1334"/>
      <c r="O6" s="1334"/>
      <c r="P6" s="1334"/>
      <c r="Q6" s="1334"/>
    </row>
    <row r="7" spans="2:17" ht="15.75">
      <c r="B7" s="638" t="s">
        <v>45</v>
      </c>
      <c r="C7" s="639">
        <v>15</v>
      </c>
      <c r="D7" s="639">
        <v>14</v>
      </c>
      <c r="E7" s="909">
        <v>7.1428571428571423</v>
      </c>
      <c r="F7" s="16"/>
      <c r="G7" s="15"/>
      <c r="H7" s="15"/>
      <c r="I7" s="6"/>
      <c r="J7" s="9"/>
      <c r="K7" s="9"/>
      <c r="L7" s="9"/>
      <c r="M7" s="9"/>
      <c r="N7" s="9"/>
    </row>
    <row r="8" spans="2:17" ht="15.75">
      <c r="B8" s="657" t="s">
        <v>46</v>
      </c>
      <c r="C8" s="645">
        <v>13.5</v>
      </c>
      <c r="D8" s="645">
        <v>13.32</v>
      </c>
      <c r="E8" s="1007">
        <v>1.3513513513513491</v>
      </c>
      <c r="F8" s="10"/>
      <c r="G8" s="17"/>
      <c r="H8" s="17"/>
      <c r="I8" s="18"/>
      <c r="J8" s="9"/>
      <c r="K8" s="9"/>
      <c r="L8" s="9"/>
      <c r="M8" s="9"/>
      <c r="N8" s="9"/>
    </row>
    <row r="9" spans="2:17" ht="15.75">
      <c r="B9" s="658" t="s">
        <v>256</v>
      </c>
      <c r="C9" s="646">
        <v>65</v>
      </c>
      <c r="D9" s="646">
        <v>62</v>
      </c>
      <c r="E9" s="910">
        <v>4.838709677419355</v>
      </c>
      <c r="F9" s="10"/>
      <c r="G9" s="19"/>
      <c r="H9" s="19"/>
      <c r="I9" s="20"/>
      <c r="J9" s="13"/>
      <c r="K9" s="12"/>
      <c r="L9" s="14"/>
    </row>
    <row r="10" spans="2:17" ht="15.75">
      <c r="B10" s="658" t="s">
        <v>257</v>
      </c>
      <c r="C10" s="646">
        <v>51</v>
      </c>
      <c r="D10" s="646">
        <v>49</v>
      </c>
      <c r="E10" s="910">
        <v>4.0816326530612246</v>
      </c>
      <c r="F10" s="16"/>
      <c r="G10" s="19"/>
      <c r="H10" s="19"/>
      <c r="I10" s="20"/>
      <c r="J10" s="21"/>
      <c r="K10" s="11"/>
      <c r="L10" s="22"/>
    </row>
    <row r="11" spans="2:17" ht="15.75">
      <c r="B11" s="658" t="s">
        <v>355</v>
      </c>
      <c r="C11" s="1148">
        <v>3</v>
      </c>
      <c r="D11" s="1148">
        <v>3</v>
      </c>
      <c r="E11" s="910">
        <v>0</v>
      </c>
      <c r="F11" s="10"/>
      <c r="G11" s="23"/>
      <c r="H11" s="23"/>
      <c r="I11" s="20"/>
      <c r="J11" s="13"/>
      <c r="K11" s="12"/>
      <c r="L11" s="14"/>
    </row>
    <row r="12" spans="2:17" ht="22.5" customHeight="1">
      <c r="B12" s="1086" t="s">
        <v>317</v>
      </c>
      <c r="C12" s="639"/>
      <c r="D12" s="639"/>
      <c r="E12" s="909"/>
      <c r="F12" s="10"/>
      <c r="G12" s="23"/>
      <c r="H12" s="23"/>
      <c r="I12" s="24"/>
      <c r="J12" s="13"/>
      <c r="K12" s="12"/>
      <c r="L12" s="14"/>
    </row>
    <row r="13" spans="2:17" ht="15.75">
      <c r="B13" s="638" t="s">
        <v>44</v>
      </c>
      <c r="C13" s="1149" t="s">
        <v>100</v>
      </c>
      <c r="D13" s="1147" t="s">
        <v>100</v>
      </c>
      <c r="E13" s="1079" t="s">
        <v>100</v>
      </c>
      <c r="F13" s="16"/>
      <c r="G13" s="23"/>
      <c r="H13" s="23"/>
      <c r="I13" s="20"/>
      <c r="J13" s="21"/>
      <c r="K13" s="11"/>
      <c r="L13" s="22"/>
    </row>
    <row r="14" spans="2:17" ht="15.75">
      <c r="B14" s="638" t="s">
        <v>45</v>
      </c>
      <c r="C14" s="1149" t="s">
        <v>100</v>
      </c>
      <c r="D14" s="639" t="s">
        <v>100</v>
      </c>
      <c r="E14" s="1079" t="s">
        <v>100</v>
      </c>
      <c r="F14" s="16"/>
      <c r="G14" s="23"/>
      <c r="H14" s="23"/>
      <c r="I14" s="20"/>
      <c r="J14" s="21"/>
      <c r="K14" s="11"/>
      <c r="L14" s="22"/>
    </row>
    <row r="15" spans="2:17" ht="15.75">
      <c r="B15" s="657" t="s">
        <v>46</v>
      </c>
      <c r="C15" s="645" t="s">
        <v>254</v>
      </c>
      <c r="D15" s="645" t="s">
        <v>254</v>
      </c>
      <c r="E15" s="1007" t="s">
        <v>100</v>
      </c>
      <c r="F15" s="16"/>
      <c r="G15" s="25"/>
      <c r="H15" s="25"/>
      <c r="I15" s="26"/>
      <c r="J15" s="21"/>
      <c r="K15" s="11"/>
      <c r="L15" s="22"/>
    </row>
    <row r="16" spans="2:17" ht="15.75">
      <c r="B16" s="658" t="s">
        <v>256</v>
      </c>
      <c r="C16" s="646" t="s">
        <v>100</v>
      </c>
      <c r="D16" s="646" t="s">
        <v>100</v>
      </c>
      <c r="E16" s="1080" t="s">
        <v>100</v>
      </c>
      <c r="F16" s="16"/>
      <c r="G16" s="19"/>
      <c r="H16" s="19"/>
      <c r="I16" s="20"/>
      <c r="J16" s="21"/>
      <c r="K16" s="11"/>
      <c r="L16" s="22"/>
    </row>
    <row r="17" spans="2:15" ht="15.75">
      <c r="B17" s="658" t="s">
        <v>257</v>
      </c>
      <c r="C17" s="646" t="s">
        <v>100</v>
      </c>
      <c r="D17" s="646" t="s">
        <v>100</v>
      </c>
      <c r="E17" s="1080" t="s">
        <v>100</v>
      </c>
      <c r="F17" s="16"/>
      <c r="G17" s="19"/>
      <c r="H17" s="19"/>
      <c r="I17" s="20"/>
      <c r="J17" s="21"/>
      <c r="K17" s="11"/>
      <c r="L17" s="22"/>
    </row>
    <row r="18" spans="2:15" ht="15.75">
      <c r="B18" s="658" t="s">
        <v>355</v>
      </c>
      <c r="C18" s="1148" t="s">
        <v>100</v>
      </c>
      <c r="D18" s="1148" t="s">
        <v>100</v>
      </c>
      <c r="E18" s="1080" t="s">
        <v>100</v>
      </c>
      <c r="F18" s="16"/>
      <c r="G18" s="23"/>
      <c r="H18" s="23"/>
      <c r="I18" s="20"/>
      <c r="J18" s="21"/>
      <c r="K18" s="11"/>
      <c r="L18" s="22"/>
    </row>
    <row r="19" spans="2:15" ht="20.25" customHeight="1">
      <c r="B19" s="1086" t="s">
        <v>318</v>
      </c>
      <c r="C19" s="639"/>
      <c r="D19" s="639"/>
      <c r="E19" s="909"/>
      <c r="F19" s="16"/>
      <c r="G19" s="23"/>
      <c r="H19" s="23"/>
      <c r="I19" s="24"/>
      <c r="J19" s="21"/>
      <c r="K19" s="11"/>
      <c r="L19" s="22"/>
      <c r="O19" t="s">
        <v>123</v>
      </c>
    </row>
    <row r="20" spans="2:15" ht="15.75">
      <c r="B20" s="638" t="s">
        <v>44</v>
      </c>
      <c r="C20" s="1149" t="s">
        <v>100</v>
      </c>
      <c r="D20" s="639" t="s">
        <v>100</v>
      </c>
      <c r="E20" s="1079" t="s">
        <v>100</v>
      </c>
      <c r="F20" s="16"/>
      <c r="G20" s="23"/>
      <c r="H20" s="23"/>
      <c r="I20" s="20"/>
      <c r="J20" s="21"/>
      <c r="K20" s="11"/>
      <c r="L20" s="22"/>
    </row>
    <row r="21" spans="2:15" ht="15.75">
      <c r="B21" s="638" t="s">
        <v>45</v>
      </c>
      <c r="C21" s="1149" t="s">
        <v>100</v>
      </c>
      <c r="D21" s="639" t="s">
        <v>100</v>
      </c>
      <c r="E21" s="1079" t="s">
        <v>100</v>
      </c>
      <c r="F21" s="16"/>
      <c r="G21" s="23"/>
      <c r="H21" s="23"/>
      <c r="I21" s="20"/>
      <c r="J21" s="21"/>
      <c r="K21" s="11"/>
      <c r="L21" s="22"/>
    </row>
    <row r="22" spans="2:15" ht="15.75">
      <c r="B22" s="657" t="s">
        <v>46</v>
      </c>
      <c r="C22" s="645" t="s">
        <v>254</v>
      </c>
      <c r="D22" s="645" t="s">
        <v>254</v>
      </c>
      <c r="E22" s="1007" t="s">
        <v>100</v>
      </c>
      <c r="F22" s="16"/>
      <c r="G22" s="25"/>
      <c r="H22" s="25"/>
      <c r="I22" s="26"/>
      <c r="J22" s="21"/>
      <c r="K22" s="11"/>
      <c r="L22" s="22"/>
      <c r="O22" s="58"/>
    </row>
    <row r="23" spans="2:15" ht="15.75">
      <c r="B23" s="658" t="s">
        <v>256</v>
      </c>
      <c r="C23" s="646" t="s">
        <v>100</v>
      </c>
      <c r="D23" s="646" t="s">
        <v>100</v>
      </c>
      <c r="E23" s="1080" t="s">
        <v>100</v>
      </c>
      <c r="F23" s="16"/>
      <c r="G23" s="19"/>
      <c r="H23" s="19"/>
      <c r="I23" s="20"/>
      <c r="J23" s="21"/>
      <c r="K23" s="11"/>
      <c r="L23" s="22"/>
    </row>
    <row r="24" spans="2:15" ht="15.75">
      <c r="B24" s="658" t="s">
        <v>257</v>
      </c>
      <c r="C24" s="646" t="s">
        <v>100</v>
      </c>
      <c r="D24" s="646" t="s">
        <v>100</v>
      </c>
      <c r="E24" s="1080" t="s">
        <v>100</v>
      </c>
      <c r="F24" s="16"/>
      <c r="G24" s="19"/>
      <c r="H24" s="19"/>
      <c r="I24" s="20"/>
      <c r="J24" s="21"/>
      <c r="K24" s="11"/>
      <c r="L24" s="22"/>
    </row>
    <row r="25" spans="2:15" ht="16.5" thickBot="1">
      <c r="B25" s="659" t="s">
        <v>355</v>
      </c>
      <c r="C25" s="655" t="s">
        <v>100</v>
      </c>
      <c r="D25" s="655" t="s">
        <v>100</v>
      </c>
      <c r="E25" s="1081"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2020-02-13T13:49:48Z</dcterms:modified>
</cp:coreProperties>
</file>